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5480" windowHeight="11640" activeTab="3"/>
  </bookViews>
  <sheets>
    <sheet name="BALANZA DE COMPROBACIÓN" sheetId="1" r:id="rId1"/>
    <sheet name="EDO. DE RESULTADOS" sheetId="2" r:id="rId2"/>
    <sheet name="BALANCE GENERAL" sheetId="3" r:id="rId3"/>
    <sheet name="ESTADOS DE FLUJO" sheetId="4" r:id="rId4"/>
  </sheets>
  <definedNames/>
  <calcPr fullCalcOnLoad="1"/>
</workbook>
</file>

<file path=xl/sharedStrings.xml><?xml version="1.0" encoding="utf-8"?>
<sst xmlns="http://schemas.openxmlformats.org/spreadsheetml/2006/main" count="200" uniqueCount="152">
  <si>
    <t xml:space="preserve"> </t>
  </si>
  <si>
    <t>SALDO AL</t>
  </si>
  <si>
    <t>CARGOS DEL</t>
  </si>
  <si>
    <t>ABONOS DEL</t>
  </si>
  <si>
    <t>SALDO</t>
  </si>
  <si>
    <t>NUM. DE CTA.</t>
  </si>
  <si>
    <t>DESCRIPCION</t>
  </si>
  <si>
    <t>PERIODO ANT.</t>
  </si>
  <si>
    <t>PERIODO</t>
  </si>
  <si>
    <t>ACTUAL</t>
  </si>
  <si>
    <t>CAJA CHICA</t>
  </si>
  <si>
    <t>BANCOS</t>
  </si>
  <si>
    <t>APORTACIONES POR COBRAR</t>
  </si>
  <si>
    <t>EQUIPO DE TRANSPORTE</t>
  </si>
  <si>
    <t>Dep.Acum.Equip. De Transporte</t>
  </si>
  <si>
    <t>MOBILIARIO Y EQ. DE OFICINA</t>
  </si>
  <si>
    <t>EQUIPO DE COMUNICACIONES</t>
  </si>
  <si>
    <t>Dep.Acum.Equip. De Comunicación</t>
  </si>
  <si>
    <t>GASTOS POR COMPROBAR</t>
  </si>
  <si>
    <t>DEUDORES DIVERSOS</t>
  </si>
  <si>
    <t>IMPUESTOS POR RECUPERAR</t>
  </si>
  <si>
    <t>ANTICIPO A PROVEEDORES</t>
  </si>
  <si>
    <t>TOTAL ACTIVO</t>
  </si>
  <si>
    <t>ACREEDORES DIVERSOS</t>
  </si>
  <si>
    <t>IMPUESTOS Y CUOTAS POR PAGAR</t>
  </si>
  <si>
    <t>TOTAL PASIVO</t>
  </si>
  <si>
    <t>TOTAL CAPITAL</t>
  </si>
  <si>
    <t>INGRESOS SUBSIDIADOS</t>
  </si>
  <si>
    <t>TOTAL INGRESOS</t>
  </si>
  <si>
    <t>EGRESOS CEGERR</t>
  </si>
  <si>
    <t>OTROS EGRESOS</t>
  </si>
  <si>
    <t>TOTAL EGRESOS</t>
  </si>
  <si>
    <t xml:space="preserve">    ESTADO DE INGRESOS Y EGRESOS</t>
  </si>
  <si>
    <t xml:space="preserve">SALDO ACUMULADO </t>
  </si>
  <si>
    <t>SALDO ACUMULADO</t>
  </si>
  <si>
    <t>CONCEPTO</t>
  </si>
  <si>
    <t>AL PERIODO ANTERIOR</t>
  </si>
  <si>
    <t>AL PERIODO ACTUAL</t>
  </si>
  <si>
    <t>PRESPUESTO ESTATAL</t>
  </si>
  <si>
    <t>PRESPUESTO MUNICIPAL</t>
  </si>
  <si>
    <t>OTRAS APORTACIONES DE GOBIERNO</t>
  </si>
  <si>
    <t>TOTAL INGRESO SUBSIDIADO</t>
  </si>
  <si>
    <t xml:space="preserve">OTROS INGRESOS </t>
  </si>
  <si>
    <t>OTROS INGRESOS</t>
  </si>
  <si>
    <t>CONVENIO FOSIN-CEGERR</t>
  </si>
  <si>
    <t>SALDO DE INGRESOS</t>
  </si>
  <si>
    <t xml:space="preserve">GASTOS OPERATIVOS </t>
  </si>
  <si>
    <t>SERVICIOS PERSONALES</t>
  </si>
  <si>
    <t>MATERIALES Y SUMINISTROS</t>
  </si>
  <si>
    <t>SERVICIOS GENERALES</t>
  </si>
  <si>
    <t>TOTAL GASTOS OPERATIVOS</t>
  </si>
  <si>
    <t>REMANENTE NETO</t>
  </si>
  <si>
    <t>ACTIVO</t>
  </si>
  <si>
    <t>PASIVO</t>
  </si>
  <si>
    <t>CIRCULANTE</t>
  </si>
  <si>
    <t>FONDO FIJO DE CAJA CHICA</t>
  </si>
  <si>
    <t>TOTAL PASIVO CIRCULANTE</t>
  </si>
  <si>
    <t>TOTAL ACTIVO CIRCULANTE</t>
  </si>
  <si>
    <t>FIJO</t>
  </si>
  <si>
    <t>DEP. ACUM. EQ. TRANSPORTE</t>
  </si>
  <si>
    <t>MOBILIARIO Y EQUIPO DE OFICINA</t>
  </si>
  <si>
    <t>DEP. ACUM. MOB. Y EQ. DE OFICINA</t>
  </si>
  <si>
    <t>DEP. ACUM. DE EQPO. DE COMPUTO</t>
  </si>
  <si>
    <t>EQUIPO DE COMUNICACIÓN</t>
  </si>
  <si>
    <t>PATRIMONIO</t>
  </si>
  <si>
    <t>DEP. ACUM. EQ. DE COMUNICACIÓN</t>
  </si>
  <si>
    <t>REMANENTE DEL EJERCICIO ANTERIORES</t>
  </si>
  <si>
    <t xml:space="preserve">REMANENTE DEL EJERCICIO </t>
  </si>
  <si>
    <t>TOTAL ACTIVO FIJO</t>
  </si>
  <si>
    <t>DIFERIDO</t>
  </si>
  <si>
    <t>TOTAL PATRIMONIO</t>
  </si>
  <si>
    <t>DEPOSITOS EN GARANTIA</t>
  </si>
  <si>
    <t>SEGUROS PAGADOS POR ANTICIPADO</t>
  </si>
  <si>
    <t>TOTAL ACTIVO DIFERIDO</t>
  </si>
  <si>
    <t>TOTAL PASIVO MAS PATRIMONIO</t>
  </si>
  <si>
    <t>LEY DE INGRESOS POR EJECUTAR</t>
  </si>
  <si>
    <t>LEY DE INGRESOS ESTIMADA</t>
  </si>
  <si>
    <t>LEY DE INGRESOS DEVENGADA</t>
  </si>
  <si>
    <t>LEY DE INGRESOS RECAUDADA</t>
  </si>
  <si>
    <t>PRESUPUESTO DE EGRESOS APROBAD.</t>
  </si>
  <si>
    <t>PRESUPUESTO DE EGRESOS POR EJERCER</t>
  </si>
  <si>
    <t>PRESUPUESTO MODIFICADO</t>
  </si>
  <si>
    <t>PRESUPUESTO EGRESOS DEVENGADO</t>
  </si>
  <si>
    <t>PRESUPUESTO EGRESOS EJERCIDO</t>
  </si>
  <si>
    <t>PRESUPUESTO EGRESOS COMPROM.</t>
  </si>
  <si>
    <t>PRESUPUESTO DE EGRESOS PAGADO</t>
  </si>
  <si>
    <t>TOTAL ORDEN</t>
  </si>
  <si>
    <t>SUELDOS POR PAGAR</t>
  </si>
  <si>
    <t>Y REFORMA REGULATORIA</t>
  </si>
  <si>
    <t>REMANENTE DE INGRESOS SOBRE EGRESOS</t>
  </si>
  <si>
    <t xml:space="preserve"> DISMINUCIÓN (AUMENTO) EN CUENTAS DE ACTIVO :</t>
  </si>
  <si>
    <t>AUMENTO (DISMINUCIÓN ) EN CUENTAS DE PASIVO</t>
  </si>
  <si>
    <t>Acreedores Diversos</t>
  </si>
  <si>
    <t>Sueldos por Pagar</t>
  </si>
  <si>
    <t>Impuestos por Pagar</t>
  </si>
  <si>
    <t>RECURSOS (APLICADOS) OBTENIDOS EN LA OPERACIÓN</t>
  </si>
  <si>
    <t>INVERSIÓN</t>
  </si>
  <si>
    <t>Adquisición de Activos Fijos</t>
  </si>
  <si>
    <t>INCREMENTO DE EFECTIVO EN EL PERIODO</t>
  </si>
  <si>
    <t>MAS: SALDO EN EFECTIVO Y VALORES AL EJERCICIO ANTERIOR</t>
  </si>
  <si>
    <t>SALDO EN EFECTIVO AL TERMINO DEL PERIODO</t>
  </si>
  <si>
    <t xml:space="preserve"> ELABORO                                  REVISO                                    AUTORIZO</t>
  </si>
  <si>
    <t>_________________________         __________________________           ____________________</t>
  </si>
  <si>
    <t>ESTADO DE VARIACIONES EN EL PATRIMONIO</t>
  </si>
  <si>
    <t>REMAMENTE DE INGRESOS SOBRE EGRESOS</t>
  </si>
  <si>
    <t>TRASPASO RESULTADO EJERCICIO ANTERIOR</t>
  </si>
  <si>
    <t>BIENES MUEBLES EN COMODATO</t>
  </si>
  <si>
    <t>EN COMODATO BIENES MUEBLES</t>
  </si>
  <si>
    <t>BINES MUEBLES EN COMODATO</t>
  </si>
  <si>
    <t xml:space="preserve">            Auxiliar Administrativo                    Coordinador Administrativo     Director General de la C.E.G.E.R.R.</t>
  </si>
  <si>
    <t xml:space="preserve">OTROS EGRESOS </t>
  </si>
  <si>
    <t>Deudores Diversos</t>
  </si>
  <si>
    <t>Aportaciones por Cobrar</t>
  </si>
  <si>
    <t>Gastos por Comprobar</t>
  </si>
  <si>
    <t>Impuestos por Recuperar</t>
  </si>
  <si>
    <t>Depreciacion Acumulada</t>
  </si>
  <si>
    <t>Anticipo a Proveedores</t>
  </si>
  <si>
    <t>PUNTOS PARA MOVER A MEXICO</t>
  </si>
  <si>
    <t>NOTA: LOS INGRESOS PUNTOS PARA MOVER A MEXICO, SON FEDERALES Y SON SOLO PARA CUBRIR DICHO PROYECTO. NO SE PUEDEN UTILIZAR PARA CUBRIR GASTOS PROPIOS</t>
  </si>
  <si>
    <t>TOTAL OTROS INGRESOS</t>
  </si>
  <si>
    <t>Lic.Alma Selene Ceballos Padilla     Lic.Enrique Quiñonez Quiñonez          Lic.Gilberto Gómez Beltrán</t>
  </si>
  <si>
    <t>REG. TRAMITES Y SERVICIOS CULIACÁN</t>
  </si>
  <si>
    <t>REG. TRAMITES Y SERVICIOS AHOME</t>
  </si>
  <si>
    <t>REG. TRAMITES Y SERVICIOS MAZATLÁN</t>
  </si>
  <si>
    <t>REG. TRAMITES Y SERVICIOS SALVADOR ALV.</t>
  </si>
  <si>
    <t>REG. TRAMITES Y SERVICIOS GUASAVE</t>
  </si>
  <si>
    <t>RENDIMIENTO DE REG. TRAMITES Y SERVICIOS</t>
  </si>
  <si>
    <t>REG. TRAMITES Y SERVICIOS EN FORMA ELECT.</t>
  </si>
  <si>
    <t>CONSTRUCCION EN PROCESO</t>
  </si>
  <si>
    <t>REMANENTE DISTRIBUIBLE (OPERATIVO)</t>
  </si>
  <si>
    <t>REG TRAM Y SERV F. ELEC AHOME</t>
  </si>
  <si>
    <t>AL 01 DE ENERO DEL 2015</t>
  </si>
  <si>
    <t>ABRIL - JUNIO 2015</t>
  </si>
  <si>
    <t>BALANCE GENERAL ABRIL - JUNIO 2015</t>
  </si>
  <si>
    <t>DE ABRIL - JUNIO 2015</t>
  </si>
  <si>
    <t>DE ABRIL - JUNIO DE 2015</t>
  </si>
  <si>
    <t>AL 30 DE JUNIO DE 2015</t>
  </si>
  <si>
    <t>REG TRAM Y SERV F. ELEC CULIACAN</t>
  </si>
  <si>
    <t>REG TRAM Y SERV F. ELEC MAZATLÁN</t>
  </si>
  <si>
    <t>REG TRAM Y SERV F. ELEC SALVADOR A.</t>
  </si>
  <si>
    <t>REG TRAM Y SERV F. ELEC GUASAVE</t>
  </si>
  <si>
    <t>PROG. SEG. Y REG. DE INVERSIÓN</t>
  </si>
  <si>
    <t>TOTAL BALANZA DE COMPROBACIÓN</t>
  </si>
  <si>
    <t>EQUIPO DE CÓMPUTO</t>
  </si>
  <si>
    <t>Dep.Acum.Equip. De Cómputo</t>
  </si>
  <si>
    <t>COMISIÓN ESTATAL DE GESTIÓN EMPRESARIAL Y REFORMA REGULATORIA</t>
  </si>
  <si>
    <t>PROG. SEG. Y REG. DE  INVERSIÓN</t>
  </si>
  <si>
    <t>GASTOS PUNTOS PARA MOVER A MÉXICO</t>
  </si>
  <si>
    <t>COMISIÓN ESTATAL DE GESTIÓN EMPRESARIAL</t>
  </si>
  <si>
    <t>ESTADO DE CAMBIOS EN LA SITUACIÓN FINANCIERA</t>
  </si>
  <si>
    <t>COMISIÓN ESTATAL DE GESTION EMPRESARIAL</t>
  </si>
  <si>
    <t xml:space="preserve">BALANZA DE COMPROBACIÓN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</si>
</sst>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 Baltic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 Baltic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double"/>
    </border>
    <border>
      <left/>
      <right style="thin"/>
      <top/>
      <bottom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double"/>
    </border>
    <border>
      <left/>
      <right style="thin"/>
      <top style="thin"/>
      <bottom style="double"/>
    </border>
    <border>
      <left/>
      <right style="thin"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/>
      <bottom style="double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left"/>
    </xf>
    <xf numFmtId="43" fontId="6" fillId="0" borderId="13" xfId="0" applyNumberFormat="1" applyFont="1" applyFill="1" applyBorder="1" applyAlignment="1">
      <alignment horizontal="right"/>
    </xf>
    <xf numFmtId="43" fontId="6" fillId="0" borderId="12" xfId="0" applyNumberFormat="1" applyFont="1" applyFill="1" applyBorder="1" applyAlignment="1">
      <alignment horizontal="right"/>
    </xf>
    <xf numFmtId="0" fontId="6" fillId="0" borderId="12" xfId="0" applyFont="1" applyBorder="1" applyAlignment="1">
      <alignment/>
    </xf>
    <xf numFmtId="4" fontId="6" fillId="0" borderId="12" xfId="0" applyNumberFormat="1" applyFont="1" applyBorder="1" applyAlignment="1">
      <alignment/>
    </xf>
    <xf numFmtId="0" fontId="6" fillId="0" borderId="14" xfId="0" applyFont="1" applyBorder="1" applyAlignment="1">
      <alignment/>
    </xf>
    <xf numFmtId="4" fontId="6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164" fontId="5" fillId="33" borderId="14" xfId="0" applyNumberFormat="1" applyFont="1" applyFill="1" applyBorder="1" applyAlignment="1">
      <alignment/>
    </xf>
    <xf numFmtId="0" fontId="6" fillId="0" borderId="14" xfId="0" applyFont="1" applyBorder="1" applyAlignment="1">
      <alignment wrapText="1"/>
    </xf>
    <xf numFmtId="4" fontId="6" fillId="33" borderId="14" xfId="0" applyNumberFormat="1" applyFont="1" applyFill="1" applyBorder="1" applyAlignment="1">
      <alignment/>
    </xf>
    <xf numFmtId="4" fontId="5" fillId="33" borderId="14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5" fillId="33" borderId="15" xfId="0" applyFont="1" applyFill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7" xfId="0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wrapText="1"/>
    </xf>
    <xf numFmtId="4" fontId="6" fillId="0" borderId="18" xfId="0" applyNumberFormat="1" applyFont="1" applyBorder="1" applyAlignment="1">
      <alignment wrapText="1"/>
    </xf>
    <xf numFmtId="4" fontId="0" fillId="0" borderId="0" xfId="0" applyNumberFormat="1" applyAlignment="1">
      <alignment/>
    </xf>
    <xf numFmtId="4" fontId="5" fillId="0" borderId="19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8" fillId="0" borderId="22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16" xfId="0" applyFill="1" applyBorder="1" applyAlignment="1">
      <alignment/>
    </xf>
    <xf numFmtId="4" fontId="2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0" fontId="3" fillId="0" borderId="16" xfId="0" applyFont="1" applyBorder="1" applyAlignment="1">
      <alignment/>
    </xf>
    <xf numFmtId="4" fontId="2" fillId="0" borderId="18" xfId="0" applyNumberFormat="1" applyFont="1" applyBorder="1" applyAlignment="1">
      <alignment/>
    </xf>
    <xf numFmtId="0" fontId="8" fillId="0" borderId="16" xfId="0" applyFont="1" applyBorder="1" applyAlignment="1">
      <alignment/>
    </xf>
    <xf numFmtId="164" fontId="2" fillId="0" borderId="18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13" xfId="0" applyBorder="1" applyAlignment="1">
      <alignment/>
    </xf>
    <xf numFmtId="0" fontId="0" fillId="0" borderId="26" xfId="0" applyBorder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3" fontId="0" fillId="0" borderId="0" xfId="47" applyFont="1" applyAlignment="1">
      <alignment/>
    </xf>
    <xf numFmtId="0" fontId="9" fillId="0" borderId="0" xfId="0" applyFont="1" applyAlignment="1">
      <alignment/>
    </xf>
    <xf numFmtId="43" fontId="0" fillId="0" borderId="0" xfId="47" applyFont="1" applyBorder="1" applyAlignment="1">
      <alignment/>
    </xf>
    <xf numFmtId="0" fontId="0" fillId="0" borderId="0" xfId="0" applyBorder="1" applyAlignment="1">
      <alignment horizontal="left"/>
    </xf>
    <xf numFmtId="43" fontId="2" fillId="0" borderId="0" xfId="47" applyFont="1" applyBorder="1" applyAlignment="1">
      <alignment/>
    </xf>
    <xf numFmtId="0" fontId="0" fillId="0" borderId="27" xfId="0" applyBorder="1" applyAlignment="1">
      <alignment/>
    </xf>
    <xf numFmtId="43" fontId="0" fillId="0" borderId="27" xfId="47" applyFont="1" applyBorder="1" applyAlignment="1">
      <alignment/>
    </xf>
    <xf numFmtId="43" fontId="2" fillId="0" borderId="27" xfId="47" applyFont="1" applyBorder="1" applyAlignment="1">
      <alignment/>
    </xf>
    <xf numFmtId="43" fontId="2" fillId="0" borderId="28" xfId="47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43" fontId="2" fillId="0" borderId="0" xfId="47" applyFont="1" applyBorder="1" applyAlignment="1">
      <alignment horizontal="center"/>
    </xf>
    <xf numFmtId="43" fontId="2" fillId="0" borderId="0" xfId="47" applyFont="1" applyBorder="1" applyAlignment="1">
      <alignment horizontal="center" wrapText="1"/>
    </xf>
    <xf numFmtId="43" fontId="0" fillId="0" borderId="19" xfId="47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5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2" fillId="9" borderId="0" xfId="0" applyFont="1" applyFill="1" applyAlignment="1">
      <alignment horizontal="center" wrapText="1"/>
    </xf>
    <xf numFmtId="4" fontId="6" fillId="0" borderId="0" xfId="0" applyNumberFormat="1" applyFont="1" applyBorder="1" applyAlignment="1">
      <alignment wrapText="1"/>
    </xf>
    <xf numFmtId="4" fontId="6" fillId="0" borderId="18" xfId="0" applyNumberFormat="1" applyFont="1" applyBorder="1" applyAlignment="1">
      <alignment wrapText="1"/>
    </xf>
    <xf numFmtId="4" fontId="5" fillId="0" borderId="20" xfId="0" applyNumberFormat="1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30" xfId="0" applyFont="1" applyBorder="1" applyAlignment="1">
      <alignment wrapText="1"/>
    </xf>
    <xf numFmtId="4" fontId="6" fillId="0" borderId="0" xfId="0" applyNumberFormat="1" applyFont="1" applyBorder="1" applyAlignment="1">
      <alignment horizontal="right" wrapText="1"/>
    </xf>
    <xf numFmtId="4" fontId="6" fillId="0" borderId="18" xfId="0" applyNumberFormat="1" applyFont="1" applyBorder="1" applyAlignment="1">
      <alignment horizontal="right" wrapText="1"/>
    </xf>
    <xf numFmtId="4" fontId="5" fillId="0" borderId="19" xfId="0" applyNumberFormat="1" applyFont="1" applyBorder="1" applyAlignment="1">
      <alignment wrapText="1"/>
    </xf>
    <xf numFmtId="4" fontId="5" fillId="0" borderId="23" xfId="0" applyNumberFormat="1" applyFont="1" applyBorder="1" applyAlignment="1">
      <alignment wrapText="1"/>
    </xf>
    <xf numFmtId="4" fontId="5" fillId="0" borderId="0" xfId="0" applyNumberFormat="1" applyFont="1" applyBorder="1" applyAlignment="1">
      <alignment wrapText="1"/>
    </xf>
    <xf numFmtId="4" fontId="5" fillId="0" borderId="18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4" fillId="0" borderId="29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2" xfId="0" applyBorder="1" applyAlignment="1">
      <alignment horizontal="center"/>
    </xf>
    <xf numFmtId="0" fontId="5" fillId="33" borderId="16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5" fillId="33" borderId="25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5" fillId="33" borderId="26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6</xdr:col>
      <xdr:colOff>9525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809625"/>
          <a:ext cx="6553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ELABORO                                              REVISO                                          AUTORIZO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ROSARIO GPE. CASTRO VERDUGO             ROSARIO GPE. CASTRO VERDUGO            MORAYMA YASEEN CAMPOMANES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COORDINADOR ADMINISTRATIVO                 COORDINADOR ADMINISTRATIVO               DIR. GRAL. DE LA C.E.G.E.R.R.</a:t>
          </a:r>
        </a:p>
      </xdr:txBody>
    </xdr:sp>
    <xdr:clientData/>
  </xdr:twoCellAnchor>
  <xdr:twoCellAnchor>
    <xdr:from>
      <xdr:col>0</xdr:col>
      <xdr:colOff>28575</xdr:colOff>
      <xdr:row>5</xdr:row>
      <xdr:rowOff>0</xdr:rowOff>
    </xdr:from>
    <xdr:to>
      <xdr:col>5</xdr:col>
      <xdr:colOff>819150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" y="809625"/>
          <a:ext cx="64865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ELABORO                                              REVISO                                          AUTORIZO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ROSARIO GPE. CASTRO VERDUGO             ROSARIO GPE. CASTRO VERDUGO            MORAYMA YASEEN CAMPOMANES.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COORDINADOR ADMINISTRATIVO                 COORDINADOR ADMINISTRATIVO               DIR. GRAL. DE LA C.E.G.E.R.R.</a:t>
          </a:r>
        </a:p>
      </xdr:txBody>
    </xdr:sp>
    <xdr:clientData/>
  </xdr:twoCellAnchor>
  <xdr:twoCellAnchor>
    <xdr:from>
      <xdr:col>0</xdr:col>
      <xdr:colOff>0</xdr:colOff>
      <xdr:row>64</xdr:row>
      <xdr:rowOff>47625</xdr:rowOff>
    </xdr:from>
    <xdr:to>
      <xdr:col>5</xdr:col>
      <xdr:colOff>800100</xdr:colOff>
      <xdr:row>68</xdr:row>
      <xdr:rowOff>104775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10515600"/>
          <a:ext cx="6496050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ELABORO                                              REVISO                                          AUTORIZO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LIC.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ALMA SELENE CEBALLOS PADILLA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ENRIQUE QUIÑONEZ QUIÑONEZ      LIC. GILBERTO GÓMEZ BELTRÁN.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AUXILIAR ADMINISTRATIVO                       COORDINADOR ADMINISTRATIVO          DIR. GRAL. DE LA C.E.G.E.R.R.</a:t>
          </a:r>
        </a:p>
      </xdr:txBody>
    </xdr:sp>
    <xdr:clientData/>
  </xdr:twoCellAnchor>
  <xdr:twoCellAnchor>
    <xdr:from>
      <xdr:col>0</xdr:col>
      <xdr:colOff>0</xdr:colOff>
      <xdr:row>0</xdr:row>
      <xdr:rowOff>38100</xdr:rowOff>
    </xdr:from>
    <xdr:to>
      <xdr:col>1</xdr:col>
      <xdr:colOff>1238250</xdr:colOff>
      <xdr:row>4</xdr:row>
      <xdr:rowOff>85725</xdr:rowOff>
    </xdr:to>
    <xdr:pic>
      <xdr:nvPicPr>
        <xdr:cNvPr id="4" name="Picture 115" descr="CEGER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000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752475</xdr:colOff>
      <xdr:row>5</xdr:row>
      <xdr:rowOff>0</xdr:rowOff>
    </xdr:to>
    <xdr:pic>
      <xdr:nvPicPr>
        <xdr:cNvPr id="5" name="Picture 114" descr="SEDE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0"/>
          <a:ext cx="704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48</xdr:row>
      <xdr:rowOff>0</xdr:rowOff>
    </xdr:from>
    <xdr:to>
      <xdr:col>5</xdr:col>
      <xdr:colOff>923925</xdr:colOff>
      <xdr:row>52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7981950"/>
          <a:ext cx="6772275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ELABORO                                              REVISO                                          AUTORIZO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LIC. ALMA SELENE CEBALLOS PADILLA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LIC. ENRIQUE QUIÑONEZ QUIÑONEZ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LIC. GILBERTO GÓMEZ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BELTRÁN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AUXILIAR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ADMINISTRATIVO                 COORDINADOR ADMINISTRATIVO           DIR. GRAL. DE LA C.E.G.E.R.R.</a:t>
          </a:r>
        </a:p>
      </xdr:txBody>
    </xdr:sp>
    <xdr:clientData/>
  </xdr:twoCellAnchor>
  <xdr:twoCellAnchor>
    <xdr:from>
      <xdr:col>5</xdr:col>
      <xdr:colOff>152400</xdr:colOff>
      <xdr:row>0</xdr:row>
      <xdr:rowOff>142875</xdr:rowOff>
    </xdr:from>
    <xdr:to>
      <xdr:col>5</xdr:col>
      <xdr:colOff>866775</xdr:colOff>
      <xdr:row>5</xdr:row>
      <xdr:rowOff>142875</xdr:rowOff>
    </xdr:to>
    <xdr:pic>
      <xdr:nvPicPr>
        <xdr:cNvPr id="2" name="Picture 114" descr="SEDE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142875"/>
          <a:ext cx="714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0</xdr:col>
      <xdr:colOff>2114550</xdr:colOff>
      <xdr:row>5</xdr:row>
      <xdr:rowOff>85725</xdr:rowOff>
    </xdr:to>
    <xdr:pic>
      <xdr:nvPicPr>
        <xdr:cNvPr id="3" name="Picture 115" descr="CEGER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71450"/>
          <a:ext cx="2114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0</xdr:col>
      <xdr:colOff>1866900</xdr:colOff>
      <xdr:row>4</xdr:row>
      <xdr:rowOff>95250</xdr:rowOff>
    </xdr:to>
    <xdr:pic>
      <xdr:nvPicPr>
        <xdr:cNvPr id="1" name="Picture 115" descr="CEGER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1866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0</xdr:row>
      <xdr:rowOff>85725</xdr:rowOff>
    </xdr:from>
    <xdr:to>
      <xdr:col>4</xdr:col>
      <xdr:colOff>1009650</xdr:colOff>
      <xdr:row>5</xdr:row>
      <xdr:rowOff>85725</xdr:rowOff>
    </xdr:to>
    <xdr:pic>
      <xdr:nvPicPr>
        <xdr:cNvPr id="2" name="Picture 114" descr="SEDE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0400" y="85725"/>
          <a:ext cx="714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0</xdr:row>
      <xdr:rowOff>0</xdr:rowOff>
    </xdr:from>
    <xdr:to>
      <xdr:col>5</xdr:col>
      <xdr:colOff>266700</xdr:colOff>
      <xdr:row>6</xdr:row>
      <xdr:rowOff>0</xdr:rowOff>
    </xdr:to>
    <xdr:pic>
      <xdr:nvPicPr>
        <xdr:cNvPr id="1" name="Picture 114" descr="SEDE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0"/>
          <a:ext cx="6953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381000</xdr:colOff>
      <xdr:row>5</xdr:row>
      <xdr:rowOff>95250</xdr:rowOff>
    </xdr:to>
    <xdr:pic>
      <xdr:nvPicPr>
        <xdr:cNvPr id="2" name="Picture 115" descr="CEGER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24955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64"/>
  <sheetViews>
    <sheetView view="pageLayout" zoomScaleNormal="150" workbookViewId="0" topLeftCell="A31">
      <selection activeCell="G5" sqref="G5"/>
    </sheetView>
  </sheetViews>
  <sheetFormatPr defaultColWidth="11.421875" defaultRowHeight="12.75"/>
  <cols>
    <col min="2" max="2" width="30.28125" style="0" customWidth="1"/>
    <col min="3" max="3" width="15.8515625" style="0" customWidth="1"/>
    <col min="4" max="4" width="14.28125" style="0" customWidth="1"/>
    <col min="5" max="5" width="13.57421875" style="0" customWidth="1"/>
    <col min="6" max="6" width="12.8515625" style="0" customWidth="1"/>
    <col min="7" max="7" width="12.7109375" style="0" bestFit="1" customWidth="1"/>
  </cols>
  <sheetData>
    <row r="6" spans="1:6" ht="15">
      <c r="A6" s="74" t="s">
        <v>145</v>
      </c>
      <c r="B6" s="75"/>
      <c r="C6" s="75"/>
      <c r="D6" s="75"/>
      <c r="E6" s="75"/>
      <c r="F6" s="76"/>
    </row>
    <row r="7" spans="1:6" ht="15">
      <c r="A7" s="77" t="s">
        <v>151</v>
      </c>
      <c r="B7" s="78"/>
      <c r="C7" s="78"/>
      <c r="D7" s="78"/>
      <c r="E7" s="78"/>
      <c r="F7" s="79"/>
    </row>
    <row r="8" spans="1:6" ht="15">
      <c r="A8" s="77" t="s">
        <v>132</v>
      </c>
      <c r="B8" s="78"/>
      <c r="C8" s="78"/>
      <c r="D8" s="78"/>
      <c r="E8" s="78"/>
      <c r="F8" s="79"/>
    </row>
    <row r="9" spans="1:6" ht="12.75">
      <c r="A9" s="1" t="s">
        <v>0</v>
      </c>
      <c r="B9" s="2" t="s">
        <v>0</v>
      </c>
      <c r="C9" s="2" t="s">
        <v>1</v>
      </c>
      <c r="D9" s="1" t="s">
        <v>2</v>
      </c>
      <c r="E9" s="1" t="s">
        <v>3</v>
      </c>
      <c r="F9" s="2" t="s">
        <v>4</v>
      </c>
    </row>
    <row r="10" spans="1:6" ht="12.75">
      <c r="A10" s="3" t="s">
        <v>5</v>
      </c>
      <c r="B10" s="4" t="s">
        <v>6</v>
      </c>
      <c r="C10" s="4" t="s">
        <v>7</v>
      </c>
      <c r="D10" s="3" t="s">
        <v>8</v>
      </c>
      <c r="E10" s="3" t="s">
        <v>8</v>
      </c>
      <c r="F10" s="4" t="s">
        <v>9</v>
      </c>
    </row>
    <row r="11" spans="1:6" ht="12.75">
      <c r="A11" s="5">
        <v>1000</v>
      </c>
      <c r="B11" s="6" t="s">
        <v>10</v>
      </c>
      <c r="C11" s="7">
        <v>6000</v>
      </c>
      <c r="D11" s="8">
        <v>0</v>
      </c>
      <c r="E11" s="8">
        <v>0</v>
      </c>
      <c r="F11" s="7">
        <f aca="true" t="shared" si="0" ref="F11:F28">+C11+D11-E11</f>
        <v>6000</v>
      </c>
    </row>
    <row r="12" spans="1:6" ht="12.75">
      <c r="A12" s="9">
        <v>1100</v>
      </c>
      <c r="B12" s="9" t="s">
        <v>11</v>
      </c>
      <c r="C12" s="10">
        <v>320106.5299999998</v>
      </c>
      <c r="D12" s="10">
        <v>4394445.83</v>
      </c>
      <c r="E12" s="10">
        <v>4472239.79</v>
      </c>
      <c r="F12" s="7">
        <f t="shared" si="0"/>
        <v>242312.56999999937</v>
      </c>
    </row>
    <row r="13" spans="1:6" ht="12.75">
      <c r="A13" s="9">
        <v>1150</v>
      </c>
      <c r="B13" s="9" t="s">
        <v>12</v>
      </c>
      <c r="C13" s="10">
        <v>2089340.12</v>
      </c>
      <c r="D13" s="10">
        <v>0</v>
      </c>
      <c r="E13" s="10">
        <v>0</v>
      </c>
      <c r="F13" s="7">
        <f t="shared" si="0"/>
        <v>2089340.12</v>
      </c>
    </row>
    <row r="14" spans="1:6" ht="12.75">
      <c r="A14" s="9">
        <v>1200</v>
      </c>
      <c r="B14" s="9" t="s">
        <v>13</v>
      </c>
      <c r="C14" s="10">
        <v>1615797</v>
      </c>
      <c r="D14" s="10">
        <v>0</v>
      </c>
      <c r="E14" s="10">
        <v>801327</v>
      </c>
      <c r="F14" s="7">
        <f t="shared" si="0"/>
        <v>814470</v>
      </c>
    </row>
    <row r="15" spans="1:6" ht="12.75">
      <c r="A15" s="9">
        <v>1250</v>
      </c>
      <c r="B15" s="9" t="s">
        <v>14</v>
      </c>
      <c r="C15" s="10">
        <v>-1566245.83</v>
      </c>
      <c r="D15" s="10">
        <v>801327</v>
      </c>
      <c r="E15" s="10">
        <v>23930.37</v>
      </c>
      <c r="F15" s="7">
        <f t="shared" si="0"/>
        <v>-788849.2000000001</v>
      </c>
    </row>
    <row r="16" spans="1:6" ht="12.75">
      <c r="A16" s="11">
        <v>1300</v>
      </c>
      <c r="B16" s="11" t="s">
        <v>15</v>
      </c>
      <c r="C16" s="12">
        <v>722439.44</v>
      </c>
      <c r="D16" s="12">
        <v>0</v>
      </c>
      <c r="E16" s="12">
        <v>0</v>
      </c>
      <c r="F16" s="7">
        <f t="shared" si="0"/>
        <v>722439.44</v>
      </c>
    </row>
    <row r="17" spans="1:6" ht="12.75">
      <c r="A17" s="11">
        <v>1350</v>
      </c>
      <c r="B17" s="9" t="s">
        <v>14</v>
      </c>
      <c r="C17" s="10">
        <v>-563072.21</v>
      </c>
      <c r="D17" s="10">
        <v>0</v>
      </c>
      <c r="E17" s="10">
        <v>17963.52</v>
      </c>
      <c r="F17" s="7">
        <f t="shared" si="0"/>
        <v>-581035.73</v>
      </c>
    </row>
    <row r="18" spans="1:6" ht="12.75">
      <c r="A18" s="11">
        <v>1400</v>
      </c>
      <c r="B18" s="11" t="s">
        <v>143</v>
      </c>
      <c r="C18" s="12">
        <v>1099928.65</v>
      </c>
      <c r="D18" s="12">
        <v>0</v>
      </c>
      <c r="E18" s="12">
        <v>0</v>
      </c>
      <c r="F18" s="7">
        <f t="shared" si="0"/>
        <v>1099928.65</v>
      </c>
    </row>
    <row r="19" spans="1:6" ht="12.75">
      <c r="A19" s="11">
        <v>1450</v>
      </c>
      <c r="B19" s="9" t="s">
        <v>144</v>
      </c>
      <c r="C19" s="10">
        <v>-1113931.49</v>
      </c>
      <c r="D19" s="10">
        <v>0</v>
      </c>
      <c r="E19" s="10">
        <v>18137.4</v>
      </c>
      <c r="F19" s="7">
        <f t="shared" si="0"/>
        <v>-1132068.89</v>
      </c>
    </row>
    <row r="20" spans="1:6" ht="12.75">
      <c r="A20" s="11">
        <v>1470</v>
      </c>
      <c r="B20" s="9" t="s">
        <v>16</v>
      </c>
      <c r="C20" s="10">
        <v>63161.45</v>
      </c>
      <c r="D20" s="10">
        <v>0</v>
      </c>
      <c r="E20" s="10">
        <f>+E174</f>
        <v>0</v>
      </c>
      <c r="F20" s="7">
        <f t="shared" si="0"/>
        <v>63161.45</v>
      </c>
    </row>
    <row r="21" spans="1:6" ht="12.75">
      <c r="A21" s="11">
        <v>1480</v>
      </c>
      <c r="B21" s="9" t="s">
        <v>17</v>
      </c>
      <c r="C21" s="10">
        <v>-64477.21</v>
      </c>
      <c r="D21" s="10">
        <v>0</v>
      </c>
      <c r="E21" s="10">
        <v>0</v>
      </c>
      <c r="F21" s="7">
        <f t="shared" si="0"/>
        <v>-64477.21</v>
      </c>
    </row>
    <row r="22" spans="1:6" ht="12.75">
      <c r="A22" s="11">
        <v>1500</v>
      </c>
      <c r="B22" s="9" t="s">
        <v>128</v>
      </c>
      <c r="C22" s="10">
        <v>0</v>
      </c>
      <c r="D22" s="10">
        <v>0</v>
      </c>
      <c r="E22" s="10">
        <v>0</v>
      </c>
      <c r="F22" s="7">
        <f>+C22+D22-E22</f>
        <v>0</v>
      </c>
    </row>
    <row r="23" spans="1:6" ht="12.75">
      <c r="A23" s="11">
        <v>1600</v>
      </c>
      <c r="B23" s="11" t="s">
        <v>18</v>
      </c>
      <c r="C23" s="12">
        <v>4366.4</v>
      </c>
      <c r="D23" s="12">
        <v>0</v>
      </c>
      <c r="E23" s="12">
        <v>0</v>
      </c>
      <c r="F23" s="7">
        <f t="shared" si="0"/>
        <v>4366.4</v>
      </c>
    </row>
    <row r="24" spans="1:6" ht="12.75">
      <c r="A24" s="11">
        <v>1650</v>
      </c>
      <c r="B24" s="11" t="s">
        <v>19</v>
      </c>
      <c r="C24" s="12">
        <v>2245</v>
      </c>
      <c r="D24" s="12">
        <v>0</v>
      </c>
      <c r="E24" s="12">
        <v>0</v>
      </c>
      <c r="F24" s="7">
        <f t="shared" si="0"/>
        <v>2245</v>
      </c>
    </row>
    <row r="25" spans="1:6" ht="14.25" customHeight="1">
      <c r="A25" s="11">
        <v>1700</v>
      </c>
      <c r="B25" s="11" t="s">
        <v>20</v>
      </c>
      <c r="C25" s="12">
        <v>10796.66</v>
      </c>
      <c r="D25" s="12">
        <v>0</v>
      </c>
      <c r="E25" s="12">
        <v>0</v>
      </c>
      <c r="F25" s="7">
        <f t="shared" si="0"/>
        <v>10796.66</v>
      </c>
    </row>
    <row r="26" spans="1:6" ht="12.75">
      <c r="A26" s="11">
        <v>1800</v>
      </c>
      <c r="B26" s="11" t="s">
        <v>21</v>
      </c>
      <c r="C26" s="12">
        <v>0</v>
      </c>
      <c r="D26" s="12">
        <v>0</v>
      </c>
      <c r="E26" s="12">
        <v>0</v>
      </c>
      <c r="F26" s="7">
        <f t="shared" si="0"/>
        <v>0</v>
      </c>
    </row>
    <row r="27" spans="1:6" ht="12.75">
      <c r="A27" s="11"/>
      <c r="B27" s="13" t="s">
        <v>22</v>
      </c>
      <c r="C27" s="14">
        <f>SUM(C11:C26)</f>
        <v>2626454.5100000002</v>
      </c>
      <c r="D27" s="14">
        <f>SUM(D11:D26)</f>
        <v>5195772.83</v>
      </c>
      <c r="E27" s="14">
        <f>SUM(E11:E26)</f>
        <v>5333598.08</v>
      </c>
      <c r="F27" s="14">
        <f>SUM(F11:F26)</f>
        <v>2488629.2599999993</v>
      </c>
    </row>
    <row r="28" spans="1:6" ht="12.75">
      <c r="A28" s="11">
        <v>2000</v>
      </c>
      <c r="B28" s="11" t="s">
        <v>87</v>
      </c>
      <c r="C28" s="12">
        <v>0</v>
      </c>
      <c r="D28" s="12">
        <v>1912081.5</v>
      </c>
      <c r="E28" s="12">
        <v>1912081.5</v>
      </c>
      <c r="F28" s="7">
        <f t="shared" si="0"/>
        <v>0</v>
      </c>
    </row>
    <row r="29" spans="1:6" ht="12.75">
      <c r="A29" s="11">
        <v>2100</v>
      </c>
      <c r="B29" s="11" t="s">
        <v>23</v>
      </c>
      <c r="C29" s="12">
        <v>58062.12</v>
      </c>
      <c r="D29" s="12">
        <v>0</v>
      </c>
      <c r="E29" s="12">
        <v>0</v>
      </c>
      <c r="F29" s="10">
        <f>+C29-D29+E29</f>
        <v>58062.12</v>
      </c>
    </row>
    <row r="30" spans="1:6" ht="12.75">
      <c r="A30" s="11">
        <v>2200</v>
      </c>
      <c r="B30" s="15" t="s">
        <v>24</v>
      </c>
      <c r="C30" s="12">
        <v>754883.25</v>
      </c>
      <c r="D30" s="12">
        <v>217483</v>
      </c>
      <c r="E30" s="12">
        <v>278652.95</v>
      </c>
      <c r="F30" s="12">
        <f>+C30+E30-D30</f>
        <v>816053.2</v>
      </c>
    </row>
    <row r="31" spans="1:6" ht="12.75">
      <c r="A31" s="11"/>
      <c r="B31" s="13" t="s">
        <v>25</v>
      </c>
      <c r="C31" s="14">
        <f>SUM(C28:C30)</f>
        <v>812945.37</v>
      </c>
      <c r="D31" s="14">
        <f>SUM(D28:D30)</f>
        <v>2129564.5</v>
      </c>
      <c r="E31" s="14">
        <f>SUM(E28:E30)</f>
        <v>2190734.45</v>
      </c>
      <c r="F31" s="14">
        <f>SUM(F28:F30)</f>
        <v>874115.32</v>
      </c>
    </row>
    <row r="32" spans="1:6" ht="12.75">
      <c r="A32" s="11">
        <v>3000</v>
      </c>
      <c r="B32" s="11" t="s">
        <v>129</v>
      </c>
      <c r="C32" s="12">
        <v>1875338.88</v>
      </c>
      <c r="D32" s="12">
        <v>0</v>
      </c>
      <c r="E32" s="12">
        <v>0</v>
      </c>
      <c r="F32" s="12">
        <f>+C32-D32+E32</f>
        <v>1875338.88</v>
      </c>
    </row>
    <row r="33" spans="1:6" ht="12.75">
      <c r="A33" s="11"/>
      <c r="B33" s="13" t="s">
        <v>26</v>
      </c>
      <c r="C33" s="17">
        <f>+C32</f>
        <v>1875338.88</v>
      </c>
      <c r="D33" s="17">
        <f>+D32</f>
        <v>0</v>
      </c>
      <c r="E33" s="17">
        <f>+E32</f>
        <v>0</v>
      </c>
      <c r="F33" s="17">
        <f>+F32</f>
        <v>1875338.88</v>
      </c>
    </row>
    <row r="34" spans="1:6" ht="12.75">
      <c r="A34" s="11">
        <v>4000</v>
      </c>
      <c r="B34" s="11" t="s">
        <v>27</v>
      </c>
      <c r="C34" s="16">
        <v>3783414.73</v>
      </c>
      <c r="D34" s="16">
        <v>0</v>
      </c>
      <c r="E34" s="16">
        <v>4281480.19</v>
      </c>
      <c r="F34" s="16">
        <f>+C34+E34-D34</f>
        <v>8064894.92</v>
      </c>
    </row>
    <row r="35" spans="1:6" ht="12.75">
      <c r="A35" s="11"/>
      <c r="B35" s="13" t="s">
        <v>28</v>
      </c>
      <c r="C35" s="17">
        <f>C34</f>
        <v>3783414.73</v>
      </c>
      <c r="D35" s="17">
        <f>D34</f>
        <v>0</v>
      </c>
      <c r="E35" s="17">
        <f>+E34</f>
        <v>4281480.19</v>
      </c>
      <c r="F35" s="17">
        <f>F34</f>
        <v>8064894.92</v>
      </c>
    </row>
    <row r="36" spans="1:6" ht="12.75">
      <c r="A36" s="11">
        <v>5000</v>
      </c>
      <c r="B36" s="11" t="s">
        <v>29</v>
      </c>
      <c r="C36" s="16">
        <v>3738399.84</v>
      </c>
      <c r="D36" s="16">
        <v>4015586.94</v>
      </c>
      <c r="E36" s="16">
        <v>0</v>
      </c>
      <c r="F36" s="16">
        <f>+C36+D36-E36</f>
        <v>7753986.779999999</v>
      </c>
    </row>
    <row r="37" spans="1:6" ht="12.75">
      <c r="A37" s="11">
        <v>5100</v>
      </c>
      <c r="B37" s="11" t="s">
        <v>30</v>
      </c>
      <c r="C37" s="16">
        <v>60031.29</v>
      </c>
      <c r="D37" s="16">
        <v>60031.29</v>
      </c>
      <c r="E37" s="16">
        <v>0</v>
      </c>
      <c r="F37" s="16">
        <f aca="true" t="shared" si="1" ref="F37:F44">+C37+D37</f>
        <v>120062.58</v>
      </c>
    </row>
    <row r="38" spans="1:6" ht="12.75">
      <c r="A38" s="11">
        <v>5200</v>
      </c>
      <c r="B38" s="11" t="s">
        <v>117</v>
      </c>
      <c r="C38" s="16">
        <v>46813.34</v>
      </c>
      <c r="D38" s="16">
        <v>0</v>
      </c>
      <c r="E38" s="16">
        <v>0</v>
      </c>
      <c r="F38" s="16">
        <f t="shared" si="1"/>
        <v>46813.34</v>
      </c>
    </row>
    <row r="39" spans="1:6" ht="12.75">
      <c r="A39" s="11">
        <v>5300</v>
      </c>
      <c r="B39" s="11" t="s">
        <v>137</v>
      </c>
      <c r="C39" s="16">
        <v>0</v>
      </c>
      <c r="D39" s="16">
        <v>0</v>
      </c>
      <c r="E39" s="16">
        <v>0</v>
      </c>
      <c r="F39" s="16">
        <f t="shared" si="1"/>
        <v>0</v>
      </c>
    </row>
    <row r="40" spans="1:6" ht="12.75">
      <c r="A40" s="11">
        <v>5400</v>
      </c>
      <c r="B40" s="11" t="s">
        <v>130</v>
      </c>
      <c r="C40" s="16">
        <v>0</v>
      </c>
      <c r="D40" s="16">
        <v>0</v>
      </c>
      <c r="E40" s="16">
        <v>0</v>
      </c>
      <c r="F40" s="16">
        <f t="shared" si="1"/>
        <v>0</v>
      </c>
    </row>
    <row r="41" spans="1:6" ht="12.75">
      <c r="A41" s="11">
        <v>5500</v>
      </c>
      <c r="B41" s="11" t="s">
        <v>138</v>
      </c>
      <c r="C41" s="16">
        <v>0</v>
      </c>
      <c r="D41" s="16">
        <v>0</v>
      </c>
      <c r="E41" s="16">
        <v>0</v>
      </c>
      <c r="F41" s="16">
        <f t="shared" si="1"/>
        <v>0</v>
      </c>
    </row>
    <row r="42" spans="1:8" ht="12.75">
      <c r="A42" s="11">
        <v>5600</v>
      </c>
      <c r="B42" s="11" t="s">
        <v>139</v>
      </c>
      <c r="C42" s="16">
        <v>0</v>
      </c>
      <c r="D42" s="16">
        <v>0</v>
      </c>
      <c r="E42" s="16">
        <v>0</v>
      </c>
      <c r="F42" s="16">
        <f t="shared" si="1"/>
        <v>0</v>
      </c>
      <c r="H42" s="18"/>
    </row>
    <row r="43" spans="1:6" ht="12.75">
      <c r="A43" s="11">
        <v>5700</v>
      </c>
      <c r="B43" s="11" t="s">
        <v>140</v>
      </c>
      <c r="C43" s="16">
        <v>0</v>
      </c>
      <c r="D43" s="16">
        <v>0</v>
      </c>
      <c r="E43" s="16">
        <v>0</v>
      </c>
      <c r="F43" s="16">
        <f t="shared" si="1"/>
        <v>0</v>
      </c>
    </row>
    <row r="44" spans="1:6" ht="12.75">
      <c r="A44" s="11">
        <v>5800</v>
      </c>
      <c r="B44" s="11" t="s">
        <v>141</v>
      </c>
      <c r="C44" s="16">
        <v>0</v>
      </c>
      <c r="D44" s="16">
        <v>404857.16</v>
      </c>
      <c r="E44" s="16">
        <v>0</v>
      </c>
      <c r="F44" s="16">
        <f t="shared" si="1"/>
        <v>404857.16</v>
      </c>
    </row>
    <row r="45" spans="1:6" ht="12.75">
      <c r="A45" s="11"/>
      <c r="B45" s="13" t="s">
        <v>31</v>
      </c>
      <c r="C45" s="17">
        <f>+C36+C38+C37</f>
        <v>3845244.4699999997</v>
      </c>
      <c r="D45" s="17">
        <f>SUM(D36:D44)</f>
        <v>4480475.39</v>
      </c>
      <c r="E45" s="17">
        <f>SUM(E36:E44)</f>
        <v>0</v>
      </c>
      <c r="F45" s="17">
        <f>+F36+F38+F37+F44</f>
        <v>8325719.859999999</v>
      </c>
    </row>
    <row r="46" spans="1:6" ht="12.75">
      <c r="A46" s="11"/>
      <c r="B46" s="11"/>
      <c r="C46" s="12"/>
      <c r="D46" s="12"/>
      <c r="E46" s="12"/>
      <c r="F46" s="12"/>
    </row>
    <row r="47" spans="1:6" ht="12.75">
      <c r="A47" s="80" t="s">
        <v>142</v>
      </c>
      <c r="B47" s="80"/>
      <c r="C47" s="14">
        <v>0</v>
      </c>
      <c r="D47" s="14">
        <f>+D27+D31+D33+D35+D45</f>
        <v>11805812.719999999</v>
      </c>
      <c r="E47" s="14">
        <f>+E27+E31+E33+E35+E45</f>
        <v>11805812.72</v>
      </c>
      <c r="F47" s="14">
        <v>0</v>
      </c>
    </row>
    <row r="48" spans="3:6" ht="12.75">
      <c r="C48" s="26"/>
      <c r="D48" s="26"/>
      <c r="E48" s="26"/>
      <c r="F48" s="26"/>
    </row>
    <row r="49" spans="1:6" ht="12.75">
      <c r="A49" s="49">
        <v>6100</v>
      </c>
      <c r="B49" s="49" t="s">
        <v>76</v>
      </c>
      <c r="C49" s="50">
        <v>11130298</v>
      </c>
      <c r="D49" s="50">
        <v>0</v>
      </c>
      <c r="E49" s="50">
        <v>0</v>
      </c>
      <c r="F49" s="50">
        <f>+C49+D49-E49</f>
        <v>11130298</v>
      </c>
    </row>
    <row r="50" spans="1:6" ht="12.75">
      <c r="A50" s="49">
        <v>6150</v>
      </c>
      <c r="B50" s="49" t="s">
        <v>75</v>
      </c>
      <c r="C50" s="50">
        <v>23270225.11</v>
      </c>
      <c r="D50" s="50">
        <v>3697734.47</v>
      </c>
      <c r="E50" s="50">
        <v>0</v>
      </c>
      <c r="F50" s="50">
        <f aca="true" t="shared" si="2" ref="F50:F61">+C50+D50-E50</f>
        <v>26967959.58</v>
      </c>
    </row>
    <row r="51" spans="1:6" ht="12.75">
      <c r="A51" s="49">
        <v>6200</v>
      </c>
      <c r="B51" s="49" t="s">
        <v>77</v>
      </c>
      <c r="C51" s="50">
        <v>0</v>
      </c>
      <c r="D51" s="50">
        <v>3697734.47</v>
      </c>
      <c r="E51" s="50">
        <v>3697734.47</v>
      </c>
      <c r="F51" s="50">
        <f t="shared" si="2"/>
        <v>0</v>
      </c>
    </row>
    <row r="52" spans="1:7" ht="12.75">
      <c r="A52" s="49">
        <v>6250</v>
      </c>
      <c r="B52" s="49" t="s">
        <v>78</v>
      </c>
      <c r="C52" s="50">
        <v>-34400523.11</v>
      </c>
      <c r="D52" s="50">
        <v>0</v>
      </c>
      <c r="E52" s="50">
        <v>3697734.47</v>
      </c>
      <c r="F52" s="50">
        <f t="shared" si="2"/>
        <v>-38098257.58</v>
      </c>
      <c r="G52" s="26"/>
    </row>
    <row r="53" spans="1:6" ht="12.75">
      <c r="A53" s="49">
        <v>6500</v>
      </c>
      <c r="B53" s="49" t="s">
        <v>79</v>
      </c>
      <c r="C53" s="50">
        <v>-11130298</v>
      </c>
      <c r="D53" s="50">
        <v>0</v>
      </c>
      <c r="E53" s="50">
        <v>0</v>
      </c>
      <c r="F53" s="50">
        <f t="shared" si="2"/>
        <v>-11130298</v>
      </c>
    </row>
    <row r="54" spans="1:6" ht="12.75">
      <c r="A54" s="49">
        <v>6550</v>
      </c>
      <c r="B54" s="49" t="s">
        <v>80</v>
      </c>
      <c r="C54" s="50">
        <v>-24534837.66</v>
      </c>
      <c r="D54" s="50">
        <v>0</v>
      </c>
      <c r="E54" s="50">
        <v>4015586.94</v>
      </c>
      <c r="F54" s="50">
        <f t="shared" si="2"/>
        <v>-28550424.6</v>
      </c>
    </row>
    <row r="55" spans="1:6" ht="12.75">
      <c r="A55" s="49">
        <v>6600</v>
      </c>
      <c r="B55" s="49" t="s">
        <v>81</v>
      </c>
      <c r="C55" s="50">
        <v>0</v>
      </c>
      <c r="D55" s="50">
        <v>0</v>
      </c>
      <c r="E55" s="50">
        <v>0</v>
      </c>
      <c r="F55" s="50">
        <f t="shared" si="2"/>
        <v>0</v>
      </c>
    </row>
    <row r="56" spans="1:6" ht="12.75">
      <c r="A56" s="49">
        <v>6650</v>
      </c>
      <c r="B56" s="49" t="s">
        <v>84</v>
      </c>
      <c r="C56" s="50">
        <v>0</v>
      </c>
      <c r="D56" s="50">
        <v>1836944.68</v>
      </c>
      <c r="E56" s="50">
        <v>1836944.68</v>
      </c>
      <c r="F56" s="50">
        <f t="shared" si="2"/>
        <v>0</v>
      </c>
    </row>
    <row r="57" spans="1:6" ht="12.75">
      <c r="A57" s="49">
        <v>6700</v>
      </c>
      <c r="B57" s="49" t="s">
        <v>82</v>
      </c>
      <c r="C57" s="50">
        <v>0</v>
      </c>
      <c r="D57" s="50">
        <v>1836944.68</v>
      </c>
      <c r="E57" s="50">
        <v>1836944.68</v>
      </c>
      <c r="F57" s="50">
        <f t="shared" si="2"/>
        <v>0</v>
      </c>
    </row>
    <row r="58" spans="1:6" ht="12.75">
      <c r="A58" s="49">
        <v>6750</v>
      </c>
      <c r="B58" s="49" t="s">
        <v>83</v>
      </c>
      <c r="C58" s="50">
        <v>0</v>
      </c>
      <c r="D58" s="50">
        <v>4015586.94</v>
      </c>
      <c r="E58" s="50">
        <v>4015586.94</v>
      </c>
      <c r="F58" s="50">
        <f t="shared" si="2"/>
        <v>0</v>
      </c>
    </row>
    <row r="59" spans="1:6" ht="12.75">
      <c r="A59" s="49">
        <v>6800</v>
      </c>
      <c r="B59" s="49" t="s">
        <v>85</v>
      </c>
      <c r="C59" s="50">
        <v>35665135.66</v>
      </c>
      <c r="D59" s="50">
        <v>4015586.94</v>
      </c>
      <c r="E59" s="50">
        <v>0</v>
      </c>
      <c r="F59" s="50">
        <f t="shared" si="2"/>
        <v>39680722.599999994</v>
      </c>
    </row>
    <row r="60" spans="1:6" ht="12.75">
      <c r="A60" s="49">
        <v>6900</v>
      </c>
      <c r="B60" s="68" t="s">
        <v>106</v>
      </c>
      <c r="C60" s="50">
        <v>199287.78</v>
      </c>
      <c r="D60" s="50">
        <v>0</v>
      </c>
      <c r="E60" s="50">
        <v>0</v>
      </c>
      <c r="F60" s="50">
        <f t="shared" si="2"/>
        <v>199287.78</v>
      </c>
    </row>
    <row r="61" spans="1:6" ht="12.75">
      <c r="A61" s="49">
        <v>6910</v>
      </c>
      <c r="B61" s="68" t="s">
        <v>107</v>
      </c>
      <c r="C61" s="50">
        <v>-199287.78</v>
      </c>
      <c r="D61" s="50">
        <v>0</v>
      </c>
      <c r="E61" s="50">
        <v>0</v>
      </c>
      <c r="F61" s="50">
        <f t="shared" si="2"/>
        <v>-199287.78</v>
      </c>
    </row>
    <row r="62" spans="1:6" ht="12.75">
      <c r="A62" s="49"/>
      <c r="B62" s="49"/>
      <c r="C62" s="50"/>
      <c r="D62" s="50"/>
      <c r="E62" s="50"/>
      <c r="F62" s="50"/>
    </row>
    <row r="63" spans="2:6" ht="12.75">
      <c r="B63" s="49" t="s">
        <v>86</v>
      </c>
      <c r="C63" s="50">
        <f>SUM(C49:C62)</f>
        <v>0</v>
      </c>
      <c r="D63" s="50">
        <f>SUM(D49:D62)</f>
        <v>19100532.18</v>
      </c>
      <c r="E63" s="50">
        <f>SUM(E49:E62)</f>
        <v>19100532.18</v>
      </c>
      <c r="F63" s="50">
        <f>SUM(F49:F62)</f>
        <v>-7.450580596923828E-09</v>
      </c>
    </row>
    <row r="64" spans="2:6" ht="12.75">
      <c r="B64" s="49"/>
      <c r="C64" s="50"/>
      <c r="D64" s="50"/>
      <c r="E64" s="50"/>
      <c r="F64" s="50"/>
    </row>
  </sheetData>
  <sheetProtection/>
  <mergeCells count="4">
    <mergeCell ref="A6:F6"/>
    <mergeCell ref="A7:F7"/>
    <mergeCell ref="A8:F8"/>
    <mergeCell ref="A47:B47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H55"/>
  <sheetViews>
    <sheetView view="pageLayout" zoomScaleNormal="150" workbookViewId="0" topLeftCell="A37">
      <selection activeCell="B43" sqref="B43:C43"/>
    </sheetView>
  </sheetViews>
  <sheetFormatPr defaultColWidth="11.421875" defaultRowHeight="12.75"/>
  <cols>
    <col min="1" max="1" width="36.00390625" style="0" customWidth="1"/>
    <col min="3" max="3" width="12.7109375" style="0" customWidth="1"/>
    <col min="4" max="4" width="16.28125" style="0" customWidth="1"/>
    <col min="6" max="6" width="14.57421875" style="0" customWidth="1"/>
  </cols>
  <sheetData>
    <row r="8" spans="1:6" ht="15">
      <c r="A8" s="95" t="s">
        <v>145</v>
      </c>
      <c r="B8" s="96"/>
      <c r="C8" s="96"/>
      <c r="D8" s="96"/>
      <c r="E8" s="96"/>
      <c r="F8" s="97"/>
    </row>
    <row r="9" spans="1:6" ht="15">
      <c r="A9" s="77"/>
      <c r="B9" s="78"/>
      <c r="C9" s="78"/>
      <c r="D9" s="78"/>
      <c r="E9" s="78"/>
      <c r="F9" s="79"/>
    </row>
    <row r="10" spans="1:6" ht="15">
      <c r="A10" s="77" t="s">
        <v>32</v>
      </c>
      <c r="B10" s="78"/>
      <c r="C10" s="78"/>
      <c r="D10" s="78"/>
      <c r="E10" s="78"/>
      <c r="F10" s="79"/>
    </row>
    <row r="11" spans="1:6" ht="12.75">
      <c r="A11" s="98" t="s">
        <v>132</v>
      </c>
      <c r="B11" s="99"/>
      <c r="C11" s="99"/>
      <c r="D11" s="99"/>
      <c r="E11" s="99"/>
      <c r="F11" s="100"/>
    </row>
    <row r="12" spans="1:6" ht="13.5" thickBot="1">
      <c r="A12" s="101"/>
      <c r="B12" s="102"/>
      <c r="C12" s="102"/>
      <c r="D12" s="102"/>
      <c r="E12" s="102"/>
      <c r="F12" s="103"/>
    </row>
    <row r="13" spans="1:6" ht="12.75">
      <c r="A13" s="19" t="s">
        <v>0</v>
      </c>
      <c r="B13" s="104" t="s">
        <v>33</v>
      </c>
      <c r="C13" s="105"/>
      <c r="D13" s="19" t="s">
        <v>8</v>
      </c>
      <c r="E13" s="106" t="s">
        <v>34</v>
      </c>
      <c r="F13" s="107"/>
    </row>
    <row r="14" spans="1:6" ht="12.75">
      <c r="A14" s="3" t="s">
        <v>35</v>
      </c>
      <c r="B14" s="108" t="s">
        <v>36</v>
      </c>
      <c r="C14" s="109"/>
      <c r="D14" s="3" t="s">
        <v>9</v>
      </c>
      <c r="E14" s="110" t="s">
        <v>37</v>
      </c>
      <c r="F14" s="111"/>
    </row>
    <row r="15" spans="1:6" ht="12.75">
      <c r="A15" s="20"/>
      <c r="B15" s="93"/>
      <c r="C15" s="93"/>
      <c r="D15" s="21"/>
      <c r="E15" s="93"/>
      <c r="F15" s="94"/>
    </row>
    <row r="16" spans="1:6" ht="13.5" thickBot="1">
      <c r="A16" s="22" t="s">
        <v>27</v>
      </c>
      <c r="B16" s="93" t="s">
        <v>0</v>
      </c>
      <c r="C16" s="93"/>
      <c r="D16" s="23" t="s">
        <v>0</v>
      </c>
      <c r="E16" s="93"/>
      <c r="F16" s="94"/>
    </row>
    <row r="17" spans="1:6" ht="13.5" thickTop="1">
      <c r="A17" s="20" t="s">
        <v>38</v>
      </c>
      <c r="B17" s="82">
        <v>2537288</v>
      </c>
      <c r="C17" s="82"/>
      <c r="D17" s="23">
        <v>2451705</v>
      </c>
      <c r="E17" s="82">
        <f>+B17+D17</f>
        <v>4988993</v>
      </c>
      <c r="F17" s="83"/>
    </row>
    <row r="18" spans="1:6" ht="12.75">
      <c r="A18" s="20" t="s">
        <v>39</v>
      </c>
      <c r="B18" s="82">
        <v>1246029.47</v>
      </c>
      <c r="C18" s="82"/>
      <c r="D18" s="23">
        <v>1246029.47</v>
      </c>
      <c r="E18" s="82">
        <f>+B18+D18</f>
        <v>2492058.94</v>
      </c>
      <c r="F18" s="83"/>
    </row>
    <row r="19" spans="1:8" ht="12.75">
      <c r="A19" s="20" t="s">
        <v>40</v>
      </c>
      <c r="B19" s="82">
        <v>0</v>
      </c>
      <c r="C19" s="82"/>
      <c r="D19" s="23">
        <v>0</v>
      </c>
      <c r="E19" s="82">
        <f>+B19+D19</f>
        <v>0</v>
      </c>
      <c r="F19" s="83"/>
      <c r="H19" s="26"/>
    </row>
    <row r="20" spans="1:8" ht="12.75">
      <c r="A20" s="20" t="s">
        <v>117</v>
      </c>
      <c r="B20" s="24"/>
      <c r="C20" s="24">
        <v>0</v>
      </c>
      <c r="D20" s="23">
        <v>0</v>
      </c>
      <c r="E20" s="82">
        <f>+C20+D20</f>
        <v>0</v>
      </c>
      <c r="F20" s="83"/>
      <c r="H20" s="26"/>
    </row>
    <row r="21" spans="1:6" ht="13.5" thickBot="1">
      <c r="A21" s="22" t="s">
        <v>41</v>
      </c>
      <c r="B21" s="89">
        <f>SUM(B17:C20)</f>
        <v>3783317.4699999997</v>
      </c>
      <c r="C21" s="89"/>
      <c r="D21" s="27">
        <f>SUM(D17:D20)</f>
        <v>3697734.4699999997</v>
      </c>
      <c r="E21" s="89">
        <f>SUM(E17:F20)</f>
        <v>7481051.9399999995</v>
      </c>
      <c r="F21" s="90"/>
    </row>
    <row r="22" spans="1:6" ht="13.5" thickTop="1">
      <c r="A22" s="20"/>
      <c r="B22" s="82"/>
      <c r="C22" s="82"/>
      <c r="D22" s="23"/>
      <c r="E22" s="82"/>
      <c r="F22" s="83"/>
    </row>
    <row r="23" spans="1:6" ht="13.5" thickBot="1">
      <c r="A23" s="22" t="s">
        <v>42</v>
      </c>
      <c r="B23" s="82"/>
      <c r="C23" s="82"/>
      <c r="D23" s="23"/>
      <c r="E23" s="24"/>
      <c r="F23" s="25"/>
    </row>
    <row r="24" spans="1:6" ht="13.5" thickTop="1">
      <c r="A24" s="20" t="s">
        <v>43</v>
      </c>
      <c r="B24" s="87">
        <v>97.26</v>
      </c>
      <c r="C24" s="87"/>
      <c r="D24" s="23">
        <v>183745.72</v>
      </c>
      <c r="E24" s="87">
        <f>SUM(B24:D24)</f>
        <v>183842.98</v>
      </c>
      <c r="F24" s="88"/>
    </row>
    <row r="25" spans="1:6" ht="12.75">
      <c r="A25" s="20" t="s">
        <v>121</v>
      </c>
      <c r="B25" s="82">
        <v>0</v>
      </c>
      <c r="C25" s="82"/>
      <c r="D25" s="23">
        <v>0</v>
      </c>
      <c r="E25" s="82">
        <f aca="true" t="shared" si="0" ref="E25:E31">+B25+D25</f>
        <v>0</v>
      </c>
      <c r="F25" s="83"/>
    </row>
    <row r="26" spans="1:6" ht="12.75">
      <c r="A26" s="20" t="s">
        <v>122</v>
      </c>
      <c r="B26" s="82">
        <v>0</v>
      </c>
      <c r="C26" s="82"/>
      <c r="D26" s="23">
        <v>0</v>
      </c>
      <c r="E26" s="82">
        <f t="shared" si="0"/>
        <v>0</v>
      </c>
      <c r="F26" s="83"/>
    </row>
    <row r="27" spans="1:6" ht="12.75">
      <c r="A27" s="20" t="s">
        <v>123</v>
      </c>
      <c r="B27" s="82">
        <v>0</v>
      </c>
      <c r="C27" s="82"/>
      <c r="D27" s="23">
        <v>0</v>
      </c>
      <c r="E27" s="82">
        <f t="shared" si="0"/>
        <v>0</v>
      </c>
      <c r="F27" s="83"/>
    </row>
    <row r="28" spans="1:6" ht="12.75">
      <c r="A28" s="20" t="s">
        <v>124</v>
      </c>
      <c r="B28" s="82">
        <v>0</v>
      </c>
      <c r="C28" s="82"/>
      <c r="D28" s="23">
        <v>0</v>
      </c>
      <c r="E28" s="82">
        <f t="shared" si="0"/>
        <v>0</v>
      </c>
      <c r="F28" s="83"/>
    </row>
    <row r="29" spans="1:6" ht="12.75">
      <c r="A29" s="20" t="s">
        <v>125</v>
      </c>
      <c r="B29" s="82">
        <v>0</v>
      </c>
      <c r="C29" s="82"/>
      <c r="D29" s="23">
        <v>0</v>
      </c>
      <c r="E29" s="82">
        <f t="shared" si="0"/>
        <v>0</v>
      </c>
      <c r="F29" s="83"/>
    </row>
    <row r="30" spans="1:6" ht="12.75">
      <c r="A30" s="20" t="s">
        <v>126</v>
      </c>
      <c r="B30" s="82">
        <v>0</v>
      </c>
      <c r="C30" s="82"/>
      <c r="D30" s="23">
        <v>0</v>
      </c>
      <c r="E30" s="82">
        <f t="shared" si="0"/>
        <v>0</v>
      </c>
      <c r="F30" s="83"/>
    </row>
    <row r="31" spans="1:6" ht="12.75">
      <c r="A31" s="20" t="s">
        <v>44</v>
      </c>
      <c r="B31" s="82">
        <v>0</v>
      </c>
      <c r="C31" s="82"/>
      <c r="D31" s="23">
        <v>0</v>
      </c>
      <c r="E31" s="82">
        <f t="shared" si="0"/>
        <v>0</v>
      </c>
      <c r="F31" s="83"/>
    </row>
    <row r="32" spans="1:6" ht="12.75">
      <c r="A32" s="20" t="s">
        <v>146</v>
      </c>
      <c r="B32" s="24"/>
      <c r="C32" s="24">
        <v>0</v>
      </c>
      <c r="D32" s="23">
        <v>400000</v>
      </c>
      <c r="E32" s="82">
        <f>+B32+D32</f>
        <v>400000</v>
      </c>
      <c r="F32" s="83"/>
    </row>
    <row r="33" spans="1:6" ht="13.5" thickBot="1">
      <c r="A33" s="22" t="s">
        <v>119</v>
      </c>
      <c r="B33" s="89">
        <f>B24+B25+B26+B31</f>
        <v>97.26</v>
      </c>
      <c r="C33" s="89"/>
      <c r="D33" s="27">
        <f>SUM(D24:D32)</f>
        <v>583745.72</v>
      </c>
      <c r="E33" s="89">
        <f>SUM(E24:F32)</f>
        <v>583842.98</v>
      </c>
      <c r="F33" s="90"/>
    </row>
    <row r="34" spans="1:6" ht="13.5" thickTop="1">
      <c r="A34" s="20"/>
      <c r="B34" s="82"/>
      <c r="C34" s="82"/>
      <c r="D34" s="23"/>
      <c r="E34" s="82"/>
      <c r="F34" s="83"/>
    </row>
    <row r="35" spans="1:6" ht="12.75">
      <c r="A35" s="70" t="s">
        <v>45</v>
      </c>
      <c r="B35" s="91">
        <f>+B21+B33</f>
        <v>3783414.7299999995</v>
      </c>
      <c r="C35" s="91"/>
      <c r="D35" s="28">
        <f>+D21+D33</f>
        <v>4281480.1899999995</v>
      </c>
      <c r="E35" s="91">
        <f>+E21+E33</f>
        <v>8064894.92</v>
      </c>
      <c r="F35" s="92"/>
    </row>
    <row r="36" spans="1:6" ht="12.75">
      <c r="A36" s="20"/>
      <c r="B36" s="82"/>
      <c r="C36" s="82"/>
      <c r="D36" s="23"/>
      <c r="E36" s="82"/>
      <c r="F36" s="83"/>
    </row>
    <row r="37" spans="1:6" ht="13.5" thickBot="1">
      <c r="A37" s="22" t="s">
        <v>46</v>
      </c>
      <c r="B37" s="82"/>
      <c r="C37" s="82"/>
      <c r="D37" s="23"/>
      <c r="E37" s="82"/>
      <c r="F37" s="83"/>
    </row>
    <row r="38" spans="1:6" ht="13.5" thickTop="1">
      <c r="A38" s="20" t="s">
        <v>47</v>
      </c>
      <c r="B38" s="82">
        <v>1852321.21</v>
      </c>
      <c r="C38" s="82"/>
      <c r="D38" s="23">
        <v>1836944.68</v>
      </c>
      <c r="E38" s="82">
        <f aca="true" t="shared" si="1" ref="E38:E43">+B38+D38</f>
        <v>3689265.8899999997</v>
      </c>
      <c r="F38" s="83"/>
    </row>
    <row r="39" spans="1:6" ht="12.75">
      <c r="A39" s="20" t="s">
        <v>48</v>
      </c>
      <c r="B39" s="82">
        <v>179760.88</v>
      </c>
      <c r="C39" s="82"/>
      <c r="D39" s="23">
        <v>224013.23</v>
      </c>
      <c r="E39" s="82">
        <f t="shared" si="1"/>
        <v>403774.11</v>
      </c>
      <c r="F39" s="83"/>
    </row>
    <row r="40" spans="1:6" ht="12.75">
      <c r="A40" s="20" t="s">
        <v>49</v>
      </c>
      <c r="B40" s="82">
        <v>1706317.75</v>
      </c>
      <c r="C40" s="82"/>
      <c r="D40" s="23">
        <v>1954629.03</v>
      </c>
      <c r="E40" s="82">
        <f t="shared" si="1"/>
        <v>3660946.7800000003</v>
      </c>
      <c r="F40" s="83"/>
    </row>
    <row r="41" spans="1:6" ht="12.75">
      <c r="A41" s="20" t="s">
        <v>110</v>
      </c>
      <c r="B41" s="87">
        <v>60031.29</v>
      </c>
      <c r="C41" s="87"/>
      <c r="D41" s="23">
        <v>60031.29</v>
      </c>
      <c r="E41" s="87">
        <f t="shared" si="1"/>
        <v>120062.58</v>
      </c>
      <c r="F41" s="88"/>
    </row>
    <row r="42" spans="1:6" ht="12.75">
      <c r="A42" s="20" t="s">
        <v>147</v>
      </c>
      <c r="B42" s="87">
        <v>46813.34</v>
      </c>
      <c r="C42" s="87"/>
      <c r="D42" s="23">
        <v>0</v>
      </c>
      <c r="E42" s="87">
        <f t="shared" si="1"/>
        <v>46813.34</v>
      </c>
      <c r="F42" s="88"/>
    </row>
    <row r="43" spans="1:6" ht="12.75">
      <c r="A43" s="20" t="s">
        <v>127</v>
      </c>
      <c r="B43" s="87">
        <v>0</v>
      </c>
      <c r="C43" s="87"/>
      <c r="D43" s="23">
        <v>404857.16</v>
      </c>
      <c r="E43" s="87">
        <f t="shared" si="1"/>
        <v>404857.16</v>
      </c>
      <c r="F43" s="88"/>
    </row>
    <row r="44" spans="1:6" ht="13.5" thickBot="1">
      <c r="A44" s="22" t="s">
        <v>50</v>
      </c>
      <c r="B44" s="89">
        <f>SUM(B38:C43)</f>
        <v>3845244.4699999997</v>
      </c>
      <c r="C44" s="89"/>
      <c r="D44" s="27">
        <f>SUM(D38:D43)</f>
        <v>4480475.39</v>
      </c>
      <c r="E44" s="89">
        <f>SUM(E38:F43)</f>
        <v>8325719.859999999</v>
      </c>
      <c r="F44" s="90"/>
    </row>
    <row r="45" spans="1:6" ht="13.5" thickTop="1">
      <c r="A45" s="20"/>
      <c r="B45" s="82"/>
      <c r="C45" s="82"/>
      <c r="D45" s="23"/>
      <c r="E45" s="82"/>
      <c r="F45" s="83"/>
    </row>
    <row r="46" spans="1:6" ht="12.75">
      <c r="A46" s="71" t="s">
        <v>51</v>
      </c>
      <c r="B46" s="84">
        <f>+B35-B44</f>
        <v>-61829.74000000022</v>
      </c>
      <c r="C46" s="85"/>
      <c r="D46" s="29">
        <f>+D35-D44</f>
        <v>-198995.2000000002</v>
      </c>
      <c r="E46" s="84">
        <f>+E35-E44</f>
        <v>-260824.93999999948</v>
      </c>
      <c r="F46" s="86"/>
    </row>
    <row r="55" spans="1:4" ht="45.75" customHeight="1">
      <c r="A55" s="81" t="s">
        <v>118</v>
      </c>
      <c r="B55" s="81"/>
      <c r="C55" s="81"/>
      <c r="D55" s="81"/>
    </row>
  </sheetData>
  <sheetProtection/>
  <mergeCells count="71">
    <mergeCell ref="B13:C13"/>
    <mergeCell ref="E13:F13"/>
    <mergeCell ref="B14:C14"/>
    <mergeCell ref="E14:F14"/>
    <mergeCell ref="A8:F8"/>
    <mergeCell ref="A9:F9"/>
    <mergeCell ref="A10:F10"/>
    <mergeCell ref="A11:F11"/>
    <mergeCell ref="A12:F12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B21:C21"/>
    <mergeCell ref="E21:F21"/>
    <mergeCell ref="B31:C31"/>
    <mergeCell ref="E31:F31"/>
    <mergeCell ref="B33:C33"/>
    <mergeCell ref="E33:F33"/>
    <mergeCell ref="B22:C22"/>
    <mergeCell ref="E22:F22"/>
    <mergeCell ref="B23:C23"/>
    <mergeCell ref="B24:C24"/>
    <mergeCell ref="E24:F24"/>
    <mergeCell ref="B25:C25"/>
    <mergeCell ref="E25:F25"/>
    <mergeCell ref="E32:F32"/>
    <mergeCell ref="E20:F20"/>
    <mergeCell ref="B42:C42"/>
    <mergeCell ref="B37:C37"/>
    <mergeCell ref="E37:F37"/>
    <mergeCell ref="B38:C38"/>
    <mergeCell ref="E38:F38"/>
    <mergeCell ref="B39:C39"/>
    <mergeCell ref="E39:F39"/>
    <mergeCell ref="B34:C34"/>
    <mergeCell ref="E34:F34"/>
    <mergeCell ref="B35:C35"/>
    <mergeCell ref="E35:F35"/>
    <mergeCell ref="B36:C36"/>
    <mergeCell ref="E36:F36"/>
    <mergeCell ref="B26:C26"/>
    <mergeCell ref="E26:F26"/>
    <mergeCell ref="E45:F45"/>
    <mergeCell ref="B40:C40"/>
    <mergeCell ref="E40:F40"/>
    <mergeCell ref="B41:C41"/>
    <mergeCell ref="E41:F41"/>
    <mergeCell ref="E42:F42"/>
    <mergeCell ref="A55:D55"/>
    <mergeCell ref="B27:C27"/>
    <mergeCell ref="E27:F27"/>
    <mergeCell ref="B28:C28"/>
    <mergeCell ref="E28:F28"/>
    <mergeCell ref="B29:C29"/>
    <mergeCell ref="E29:F29"/>
    <mergeCell ref="B30:C30"/>
    <mergeCell ref="E30:F30"/>
    <mergeCell ref="B46:C46"/>
    <mergeCell ref="E46:F46"/>
    <mergeCell ref="B43:C43"/>
    <mergeCell ref="E43:F43"/>
    <mergeCell ref="B44:C44"/>
    <mergeCell ref="E44:F44"/>
    <mergeCell ref="B45:C45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G57"/>
  <sheetViews>
    <sheetView view="pageLayout" zoomScaleNormal="150" workbookViewId="0" topLeftCell="A1">
      <selection activeCell="B5" sqref="B5"/>
    </sheetView>
  </sheetViews>
  <sheetFormatPr defaultColWidth="11.421875" defaultRowHeight="12.75"/>
  <cols>
    <col min="1" max="1" width="36.140625" style="0" customWidth="1"/>
    <col min="2" max="2" width="18.421875" style="0" customWidth="1"/>
    <col min="3" max="3" width="7.7109375" style="0" customWidth="1"/>
    <col min="4" max="4" width="38.28125" style="0" customWidth="1"/>
    <col min="5" max="5" width="16.8515625" style="0" customWidth="1"/>
  </cols>
  <sheetData>
    <row r="7" spans="1:7" ht="15">
      <c r="A7" s="74" t="s">
        <v>145</v>
      </c>
      <c r="B7" s="75"/>
      <c r="C7" s="75"/>
      <c r="D7" s="75"/>
      <c r="E7" s="76"/>
      <c r="F7" s="69"/>
      <c r="G7" s="35"/>
    </row>
    <row r="8" spans="1:5" ht="15">
      <c r="A8" s="77"/>
      <c r="B8" s="78"/>
      <c r="C8" s="78"/>
      <c r="D8" s="78"/>
      <c r="E8" s="79"/>
    </row>
    <row r="9" spans="1:5" ht="15">
      <c r="A9" s="77" t="s">
        <v>133</v>
      </c>
      <c r="B9" s="78"/>
      <c r="C9" s="78"/>
      <c r="D9" s="78"/>
      <c r="E9" s="79"/>
    </row>
    <row r="10" spans="1:5" ht="12.75">
      <c r="A10" s="112"/>
      <c r="B10" s="113"/>
      <c r="C10" s="113"/>
      <c r="D10" s="113"/>
      <c r="E10" s="114"/>
    </row>
    <row r="11" spans="1:5" ht="15.75" thickBot="1">
      <c r="A11" s="30" t="s">
        <v>52</v>
      </c>
      <c r="B11" s="31"/>
      <c r="C11" s="32"/>
      <c r="D11" s="30" t="s">
        <v>53</v>
      </c>
      <c r="E11" s="31"/>
    </row>
    <row r="12" spans="1:5" ht="16.5" thickBot="1" thickTop="1">
      <c r="A12" s="33" t="s">
        <v>54</v>
      </c>
      <c r="B12" s="34"/>
      <c r="C12" s="35"/>
      <c r="D12" s="33" t="s">
        <v>54</v>
      </c>
      <c r="E12" s="34"/>
    </row>
    <row r="13" spans="1:5" ht="13.5" thickTop="1">
      <c r="A13" s="36" t="s">
        <v>55</v>
      </c>
      <c r="B13" s="37">
        <v>6000</v>
      </c>
      <c r="C13" s="35"/>
      <c r="D13" s="36" t="s">
        <v>23</v>
      </c>
      <c r="E13" s="37">
        <v>58062.12</v>
      </c>
    </row>
    <row r="14" spans="1:5" ht="12.75">
      <c r="A14" s="36" t="s">
        <v>11</v>
      </c>
      <c r="B14" s="37">
        <v>242312.57</v>
      </c>
      <c r="C14" s="35"/>
      <c r="D14" s="36" t="s">
        <v>87</v>
      </c>
      <c r="E14" s="34">
        <v>0</v>
      </c>
    </row>
    <row r="15" spans="1:5" ht="12.75">
      <c r="A15" s="36" t="s">
        <v>12</v>
      </c>
      <c r="B15" s="37">
        <v>2089340.12</v>
      </c>
      <c r="C15" s="35"/>
      <c r="D15" s="36" t="s">
        <v>24</v>
      </c>
      <c r="E15" s="37">
        <v>816053.2</v>
      </c>
    </row>
    <row r="16" spans="1:5" ht="12.75">
      <c r="A16" s="36" t="s">
        <v>18</v>
      </c>
      <c r="B16" s="37">
        <v>4366.4</v>
      </c>
      <c r="C16" s="35"/>
      <c r="D16" s="36"/>
      <c r="E16" s="37"/>
    </row>
    <row r="17" spans="1:5" ht="12.75">
      <c r="A17" s="36" t="s">
        <v>19</v>
      </c>
      <c r="B17" s="37">
        <v>2245</v>
      </c>
      <c r="C17" s="35"/>
      <c r="D17" s="36"/>
      <c r="E17" s="37"/>
    </row>
    <row r="18" spans="1:5" ht="13.5" thickBot="1">
      <c r="A18" s="38" t="s">
        <v>20</v>
      </c>
      <c r="B18" s="37">
        <v>10796.66</v>
      </c>
      <c r="C18" s="35"/>
      <c r="D18" s="72" t="s">
        <v>56</v>
      </c>
      <c r="E18" s="39">
        <f>SUM(E13:E15)</f>
        <v>874115.32</v>
      </c>
    </row>
    <row r="19" spans="1:5" ht="14.25" thickBot="1" thickTop="1">
      <c r="A19" s="72" t="s">
        <v>57</v>
      </c>
      <c r="B19" s="39">
        <f>SUM(B13:B18)</f>
        <v>2355060.75</v>
      </c>
      <c r="C19" s="35"/>
      <c r="D19" s="36"/>
      <c r="E19" s="40"/>
    </row>
    <row r="20" spans="1:5" ht="13.5" thickTop="1">
      <c r="A20" s="36"/>
      <c r="B20" s="37"/>
      <c r="C20" s="35"/>
      <c r="D20" s="36"/>
      <c r="E20" s="34"/>
    </row>
    <row r="21" spans="1:5" ht="15.75" thickBot="1">
      <c r="A21" s="33" t="s">
        <v>58</v>
      </c>
      <c r="B21" s="37"/>
      <c r="C21" s="35"/>
      <c r="D21" s="36"/>
      <c r="E21" s="34"/>
    </row>
    <row r="22" spans="1:5" ht="13.5" thickTop="1">
      <c r="A22" s="36" t="s">
        <v>13</v>
      </c>
      <c r="B22" s="37">
        <v>814470</v>
      </c>
      <c r="C22" s="35"/>
      <c r="D22" s="36"/>
      <c r="E22" s="34"/>
    </row>
    <row r="23" spans="1:5" ht="12.75">
      <c r="A23" s="36" t="s">
        <v>59</v>
      </c>
      <c r="B23" s="37">
        <v>-788849.2</v>
      </c>
      <c r="C23" s="35"/>
      <c r="D23" s="36"/>
      <c r="E23" s="34"/>
    </row>
    <row r="24" spans="1:5" ht="12.75">
      <c r="A24" s="36" t="s">
        <v>60</v>
      </c>
      <c r="B24" s="37">
        <v>722439.44</v>
      </c>
      <c r="C24" s="35"/>
      <c r="D24" s="36"/>
      <c r="E24" s="34"/>
    </row>
    <row r="25" spans="1:5" ht="12.75">
      <c r="A25" s="36" t="s">
        <v>61</v>
      </c>
      <c r="B25" s="37">
        <v>-581035.73</v>
      </c>
      <c r="C25" s="35"/>
      <c r="D25" s="36"/>
      <c r="E25" s="37"/>
    </row>
    <row r="26" spans="1:5" ht="12.75">
      <c r="A26" s="36" t="s">
        <v>143</v>
      </c>
      <c r="B26" s="37">
        <v>1099928.65</v>
      </c>
      <c r="C26" s="35"/>
      <c r="D26" s="36"/>
      <c r="E26" s="34"/>
    </row>
    <row r="27" spans="1:5" ht="12.75">
      <c r="A27" s="36" t="s">
        <v>62</v>
      </c>
      <c r="B27" s="37">
        <v>-1132068.89</v>
      </c>
      <c r="C27" s="35"/>
      <c r="D27" s="36"/>
      <c r="E27" s="34"/>
    </row>
    <row r="28" spans="1:5" ht="15.75" thickBot="1">
      <c r="A28" s="36" t="s">
        <v>63</v>
      </c>
      <c r="B28" s="37">
        <v>63161.45</v>
      </c>
      <c r="C28" s="35"/>
      <c r="D28" s="33" t="s">
        <v>64</v>
      </c>
      <c r="E28" s="37"/>
    </row>
    <row r="29" spans="1:5" ht="13.5" thickTop="1">
      <c r="A29" s="36" t="s">
        <v>65</v>
      </c>
      <c r="B29" s="37">
        <v>-64477.21</v>
      </c>
      <c r="C29" s="35"/>
      <c r="D29" s="41" t="s">
        <v>66</v>
      </c>
      <c r="E29" s="37">
        <v>1875338.88</v>
      </c>
    </row>
    <row r="30" spans="1:5" ht="12.75">
      <c r="A30" s="36" t="s">
        <v>128</v>
      </c>
      <c r="B30" s="37">
        <v>0</v>
      </c>
      <c r="C30" s="35"/>
      <c r="D30" s="36" t="s">
        <v>67</v>
      </c>
      <c r="E30" s="37">
        <v>-260824.94</v>
      </c>
    </row>
    <row r="31" spans="1:5" ht="13.5" thickBot="1">
      <c r="A31" s="72" t="s">
        <v>68</v>
      </c>
      <c r="B31" s="39">
        <f>SUM(B22:B30)</f>
        <v>133568.51000000004</v>
      </c>
      <c r="C31" s="35"/>
      <c r="D31" s="36"/>
      <c r="E31" s="34"/>
    </row>
    <row r="32" spans="1:5" ht="13.5" thickTop="1">
      <c r="A32" s="36"/>
      <c r="B32" s="37"/>
      <c r="C32" s="35"/>
      <c r="D32" s="36"/>
      <c r="E32" s="34"/>
    </row>
    <row r="33" spans="1:5" ht="15.75" thickBot="1">
      <c r="A33" s="33" t="s">
        <v>69</v>
      </c>
      <c r="B33" s="37"/>
      <c r="C33" s="35"/>
      <c r="D33" s="72" t="s">
        <v>70</v>
      </c>
      <c r="E33" s="39">
        <f>SUM(E29:E32)</f>
        <v>1614513.94</v>
      </c>
    </row>
    <row r="34" spans="1:5" ht="13.5" thickTop="1">
      <c r="A34" s="36" t="s">
        <v>71</v>
      </c>
      <c r="B34" s="37">
        <v>0</v>
      </c>
      <c r="C34" s="35"/>
      <c r="D34" s="36"/>
      <c r="E34" s="34"/>
    </row>
    <row r="35" spans="1:5" ht="12.75">
      <c r="A35" s="36" t="s">
        <v>72</v>
      </c>
      <c r="B35" s="37">
        <v>0</v>
      </c>
      <c r="C35" s="35"/>
      <c r="D35" s="36"/>
      <c r="E35" s="37"/>
    </row>
    <row r="36" spans="1:5" ht="12.75">
      <c r="A36" s="36" t="s">
        <v>21</v>
      </c>
      <c r="B36" s="37">
        <v>0</v>
      </c>
      <c r="C36" s="35"/>
      <c r="D36" s="36"/>
      <c r="E36" s="37"/>
    </row>
    <row r="37" spans="1:5" ht="12.75">
      <c r="A37" s="36"/>
      <c r="B37" s="37"/>
      <c r="C37" s="35"/>
      <c r="D37" s="36"/>
      <c r="E37" s="42"/>
    </row>
    <row r="38" spans="1:5" ht="13.5" thickBot="1">
      <c r="A38" s="72" t="s">
        <v>73</v>
      </c>
      <c r="B38" s="39">
        <f>SUM(B34:B36)</f>
        <v>0</v>
      </c>
      <c r="C38" s="35"/>
      <c r="D38" s="36"/>
      <c r="E38" s="37"/>
    </row>
    <row r="39" spans="1:5" ht="15.75" thickTop="1">
      <c r="A39" s="36"/>
      <c r="B39" s="37"/>
      <c r="C39" s="35"/>
      <c r="D39" s="43"/>
      <c r="E39" s="44"/>
    </row>
    <row r="40" spans="1:5" ht="15.75" thickBot="1">
      <c r="A40" s="33" t="s">
        <v>22</v>
      </c>
      <c r="B40" s="45">
        <f>B19+B31+B38</f>
        <v>2488629.2600000002</v>
      </c>
      <c r="C40" s="35"/>
      <c r="D40" s="33" t="s">
        <v>74</v>
      </c>
      <c r="E40" s="45">
        <f>E18+E33</f>
        <v>2488629.26</v>
      </c>
    </row>
    <row r="41" spans="1:5" ht="13.5" thickTop="1">
      <c r="A41" s="46"/>
      <c r="B41" s="47"/>
      <c r="C41" s="48"/>
      <c r="D41" s="46"/>
      <c r="E41" s="47"/>
    </row>
    <row r="42" spans="1:5" ht="12.75">
      <c r="A42" s="35"/>
      <c r="B42" s="35"/>
      <c r="C42" s="35"/>
      <c r="D42" s="35"/>
      <c r="E42" s="35"/>
    </row>
    <row r="43" spans="1:5" ht="12.75">
      <c r="A43" s="52">
        <v>6100</v>
      </c>
      <c r="B43" s="52" t="s">
        <v>76</v>
      </c>
      <c r="C43" s="53"/>
      <c r="D43" s="35"/>
      <c r="E43" s="51">
        <v>11130298</v>
      </c>
    </row>
    <row r="44" spans="1:5" ht="12.75">
      <c r="A44" s="52">
        <v>6150</v>
      </c>
      <c r="B44" s="52" t="s">
        <v>75</v>
      </c>
      <c r="C44" s="53"/>
      <c r="D44" s="35"/>
      <c r="E44" s="51">
        <v>26967959.58</v>
      </c>
    </row>
    <row r="45" spans="1:5" ht="12.75">
      <c r="A45" s="52">
        <v>6200</v>
      </c>
      <c r="B45" s="52" t="s">
        <v>77</v>
      </c>
      <c r="C45" s="53"/>
      <c r="D45" s="35"/>
      <c r="E45" s="51">
        <v>0</v>
      </c>
    </row>
    <row r="46" spans="1:5" ht="12.75">
      <c r="A46" s="52">
        <v>6250</v>
      </c>
      <c r="B46" s="52" t="s">
        <v>78</v>
      </c>
      <c r="C46" s="53"/>
      <c r="D46" s="35"/>
      <c r="E46" s="51">
        <v>-38098257.58</v>
      </c>
    </row>
    <row r="47" spans="1:5" ht="12.75">
      <c r="A47" s="52">
        <v>6500</v>
      </c>
      <c r="B47" s="52" t="s">
        <v>79</v>
      </c>
      <c r="C47" s="53"/>
      <c r="D47" s="35"/>
      <c r="E47" s="51">
        <v>-11130298</v>
      </c>
    </row>
    <row r="48" spans="1:5" ht="12.75">
      <c r="A48" s="52">
        <v>6550</v>
      </c>
      <c r="B48" s="52" t="s">
        <v>80</v>
      </c>
      <c r="C48" s="53"/>
      <c r="D48" s="35"/>
      <c r="E48" s="51">
        <v>-28550424.6</v>
      </c>
    </row>
    <row r="49" spans="1:5" ht="12.75">
      <c r="A49" s="52">
        <v>6600</v>
      </c>
      <c r="B49" s="52" t="s">
        <v>81</v>
      </c>
      <c r="C49" s="53"/>
      <c r="D49" s="35"/>
      <c r="E49" s="51">
        <v>0</v>
      </c>
    </row>
    <row r="50" spans="1:5" ht="12.75">
      <c r="A50" s="52">
        <v>6650</v>
      </c>
      <c r="B50" s="52" t="s">
        <v>84</v>
      </c>
      <c r="C50" s="53"/>
      <c r="D50" s="35"/>
      <c r="E50" s="51">
        <v>0</v>
      </c>
    </row>
    <row r="51" spans="1:5" ht="12.75">
      <c r="A51" s="52">
        <v>6700</v>
      </c>
      <c r="B51" s="52" t="s">
        <v>82</v>
      </c>
      <c r="C51" s="53"/>
      <c r="D51" s="35"/>
      <c r="E51" s="51">
        <v>0</v>
      </c>
    </row>
    <row r="52" spans="1:5" ht="12.75">
      <c r="A52" s="52">
        <v>6750</v>
      </c>
      <c r="B52" s="52" t="s">
        <v>83</v>
      </c>
      <c r="C52" s="53"/>
      <c r="D52" s="35"/>
      <c r="E52" s="51">
        <v>0</v>
      </c>
    </row>
    <row r="53" spans="1:5" ht="12.75">
      <c r="A53" s="52">
        <v>6800</v>
      </c>
      <c r="B53" s="52" t="s">
        <v>85</v>
      </c>
      <c r="C53" s="53"/>
      <c r="D53" s="35"/>
      <c r="E53" s="51">
        <v>39680722.6</v>
      </c>
    </row>
    <row r="54" spans="1:5" ht="12.75">
      <c r="A54" s="52">
        <v>6900</v>
      </c>
      <c r="B54" s="52" t="s">
        <v>108</v>
      </c>
      <c r="C54" s="53"/>
      <c r="D54" s="35"/>
      <c r="E54" s="51">
        <v>199287.78</v>
      </c>
    </row>
    <row r="55" spans="1:5" ht="12.75">
      <c r="A55" s="52">
        <v>6910</v>
      </c>
      <c r="B55" s="52" t="s">
        <v>107</v>
      </c>
      <c r="C55" s="53"/>
      <c r="D55" s="35"/>
      <c r="E55" s="51">
        <v>-199287.78</v>
      </c>
    </row>
    <row r="56" spans="1:5" ht="12.75">
      <c r="A56" s="52"/>
      <c r="B56" s="52"/>
      <c r="C56" s="52"/>
      <c r="E56" s="51"/>
    </row>
    <row r="57" spans="1:5" ht="12.75">
      <c r="A57" s="52"/>
      <c r="B57" s="52" t="s">
        <v>86</v>
      </c>
      <c r="C57" s="52"/>
      <c r="E57" s="51">
        <f>SUM(E43:E56)</f>
        <v>0</v>
      </c>
    </row>
  </sheetData>
  <sheetProtection/>
  <mergeCells count="4">
    <mergeCell ref="A8:E8"/>
    <mergeCell ref="A9:E9"/>
    <mergeCell ref="A10:E10"/>
    <mergeCell ref="A7:E7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D69"/>
  <sheetViews>
    <sheetView tabSelected="1" view="pageLayout" zoomScaleNormal="150" workbookViewId="0" topLeftCell="A1">
      <selection activeCell="B60" sqref="B60"/>
    </sheetView>
  </sheetViews>
  <sheetFormatPr defaultColWidth="11.421875" defaultRowHeight="12.75"/>
  <cols>
    <col min="1" max="1" width="31.7109375" style="0" customWidth="1"/>
    <col min="2" max="2" width="27.8515625" style="0" customWidth="1"/>
    <col min="3" max="3" width="18.140625" style="0" customWidth="1"/>
    <col min="4" max="4" width="18.421875" style="0" customWidth="1"/>
  </cols>
  <sheetData>
    <row r="7" spans="1:3" ht="17.25">
      <c r="A7" s="55" t="s">
        <v>148</v>
      </c>
      <c r="B7" s="55"/>
      <c r="C7" s="54"/>
    </row>
    <row r="8" spans="1:3" ht="17.25">
      <c r="A8" s="55" t="s">
        <v>88</v>
      </c>
      <c r="B8" s="55"/>
      <c r="C8" s="54"/>
    </row>
    <row r="9" spans="1:3" ht="15">
      <c r="A9" s="115" t="s">
        <v>149</v>
      </c>
      <c r="B9" s="115"/>
      <c r="C9" s="115"/>
    </row>
    <row r="10" spans="1:3" ht="15">
      <c r="A10" s="115" t="s">
        <v>134</v>
      </c>
      <c r="B10" s="115"/>
      <c r="C10" s="115"/>
    </row>
    <row r="11" spans="1:3" ht="12.75">
      <c r="A11" s="35"/>
      <c r="B11" s="35"/>
      <c r="C11" s="56"/>
    </row>
    <row r="12" spans="1:3" ht="12.75">
      <c r="A12" s="116"/>
      <c r="B12" s="116"/>
      <c r="C12" s="56"/>
    </row>
    <row r="13" spans="1:3" ht="12.75">
      <c r="A13" s="117" t="s">
        <v>89</v>
      </c>
      <c r="B13" s="117"/>
      <c r="C13" s="58">
        <v>-104172.62</v>
      </c>
    </row>
    <row r="14" spans="1:3" ht="12.75">
      <c r="A14" s="116"/>
      <c r="B14" s="116"/>
      <c r="C14" s="56"/>
    </row>
    <row r="15" spans="1:3" ht="12.75">
      <c r="A15" s="117" t="s">
        <v>90</v>
      </c>
      <c r="B15" s="117"/>
      <c r="C15" s="56"/>
    </row>
    <row r="16" spans="1:3" ht="12.75">
      <c r="A16" s="116"/>
      <c r="B16" s="116"/>
      <c r="C16" s="56"/>
    </row>
    <row r="17" spans="1:3" ht="12.75">
      <c r="A17" s="116" t="s">
        <v>111</v>
      </c>
      <c r="B17" s="116"/>
      <c r="C17" s="56">
        <v>0</v>
      </c>
    </row>
    <row r="18" spans="1:3" ht="12.75">
      <c r="A18" s="116" t="s">
        <v>112</v>
      </c>
      <c r="B18" s="116"/>
      <c r="C18" s="56">
        <v>0</v>
      </c>
    </row>
    <row r="19" spans="1:3" ht="12.75">
      <c r="A19" s="57" t="s">
        <v>113</v>
      </c>
      <c r="B19" s="57"/>
      <c r="C19" s="56">
        <v>0</v>
      </c>
    </row>
    <row r="20" spans="1:3" ht="12.75">
      <c r="A20" s="116" t="s">
        <v>114</v>
      </c>
      <c r="B20" s="116"/>
      <c r="C20" s="56">
        <v>0</v>
      </c>
    </row>
    <row r="21" spans="1:3" ht="12.75">
      <c r="A21" s="116" t="s">
        <v>115</v>
      </c>
      <c r="B21" s="116"/>
      <c r="C21" s="56">
        <v>-213026.14</v>
      </c>
    </row>
    <row r="22" spans="1:3" ht="12.75">
      <c r="A22" s="57" t="s">
        <v>116</v>
      </c>
      <c r="B22" s="57"/>
      <c r="C22" s="56">
        <v>0</v>
      </c>
    </row>
    <row r="23" spans="1:3" ht="12.75">
      <c r="A23" s="116"/>
      <c r="B23" s="116"/>
      <c r="C23" s="56"/>
    </row>
    <row r="24" spans="1:3" ht="12.75">
      <c r="A24" s="117" t="s">
        <v>91</v>
      </c>
      <c r="B24" s="117"/>
      <c r="C24" s="56"/>
    </row>
    <row r="25" spans="1:3" ht="12.75">
      <c r="A25" s="116" t="s">
        <v>92</v>
      </c>
      <c r="B25" s="116"/>
      <c r="C25" s="56">
        <v>0</v>
      </c>
    </row>
    <row r="26" spans="1:3" ht="12.75">
      <c r="A26" s="57" t="s">
        <v>93</v>
      </c>
      <c r="B26" s="57"/>
      <c r="C26" s="56">
        <v>0</v>
      </c>
    </row>
    <row r="27" spans="1:3" ht="12.75">
      <c r="A27" s="116" t="s">
        <v>94</v>
      </c>
      <c r="B27" s="116"/>
      <c r="C27" s="56">
        <v>-19477.07</v>
      </c>
    </row>
    <row r="28" spans="1:3" ht="13.5" thickBot="1">
      <c r="A28" s="116"/>
      <c r="B28" s="116"/>
      <c r="C28" s="59"/>
    </row>
    <row r="29" spans="1:3" ht="12.75">
      <c r="A29" s="117" t="s">
        <v>95</v>
      </c>
      <c r="B29" s="117"/>
      <c r="C29" s="58">
        <f>SUM(C13:C28)</f>
        <v>-336675.83</v>
      </c>
    </row>
    <row r="30" spans="1:3" ht="12.75">
      <c r="A30" s="116"/>
      <c r="B30" s="116"/>
      <c r="C30" s="56"/>
    </row>
    <row r="31" spans="1:3" ht="12.75">
      <c r="A31" s="116"/>
      <c r="B31" s="116"/>
      <c r="C31" s="56"/>
    </row>
    <row r="32" spans="1:3" ht="12.75">
      <c r="A32" s="117" t="s">
        <v>96</v>
      </c>
      <c r="B32" s="117"/>
      <c r="C32" s="56"/>
    </row>
    <row r="33" spans="1:3" ht="12.75">
      <c r="A33" s="116" t="s">
        <v>97</v>
      </c>
      <c r="B33" s="116"/>
      <c r="C33" s="56">
        <v>-253047</v>
      </c>
    </row>
    <row r="34" spans="1:3" ht="13.5" thickBot="1">
      <c r="A34" s="116"/>
      <c r="B34" s="116"/>
      <c r="C34" s="60"/>
    </row>
    <row r="35" spans="1:3" ht="12.75">
      <c r="A35" s="117" t="s">
        <v>98</v>
      </c>
      <c r="B35" s="117"/>
      <c r="C35" s="58">
        <f>+C29-C33</f>
        <v>-83628.83000000002</v>
      </c>
    </row>
    <row r="36" spans="1:3" ht="12.75">
      <c r="A36" s="116"/>
      <c r="B36" s="116"/>
      <c r="C36" s="56"/>
    </row>
    <row r="37" spans="1:3" ht="13.5" thickBot="1">
      <c r="A37" s="117" t="s">
        <v>99</v>
      </c>
      <c r="B37" s="117"/>
      <c r="C37" s="61">
        <v>331941.4</v>
      </c>
    </row>
    <row r="38" spans="1:3" ht="12.75">
      <c r="A38" s="116"/>
      <c r="B38" s="116"/>
      <c r="C38" s="56"/>
    </row>
    <row r="39" spans="1:3" ht="13.5" thickBot="1">
      <c r="A39" s="117" t="s">
        <v>100</v>
      </c>
      <c r="B39" s="117"/>
      <c r="C39" s="62">
        <f>+C35+C37</f>
        <v>248312.57</v>
      </c>
    </row>
    <row r="40" spans="1:3" ht="13.5" thickTop="1">
      <c r="A40" s="63"/>
      <c r="B40" s="63"/>
      <c r="C40" s="58"/>
    </row>
    <row r="41" spans="1:3" ht="12.75">
      <c r="A41" s="63"/>
      <c r="B41" s="63"/>
      <c r="C41" s="58"/>
    </row>
    <row r="42" spans="1:4" ht="12.75">
      <c r="A42" s="118" t="s">
        <v>101</v>
      </c>
      <c r="B42" s="118"/>
      <c r="C42" s="118"/>
      <c r="D42" s="118"/>
    </row>
    <row r="43" spans="1:3" ht="12.75">
      <c r="A43" s="64"/>
      <c r="B43" s="64"/>
      <c r="C43" s="64"/>
    </row>
    <row r="44" spans="1:3" ht="12.75">
      <c r="A44" s="64"/>
      <c r="B44" s="64"/>
      <c r="C44" s="64"/>
    </row>
    <row r="45" spans="1:4" ht="12.75">
      <c r="A45" s="119" t="s">
        <v>102</v>
      </c>
      <c r="B45" s="119"/>
      <c r="C45" s="119"/>
      <c r="D45" s="119"/>
    </row>
    <row r="46" spans="1:4" ht="12.75">
      <c r="A46" s="119" t="s">
        <v>120</v>
      </c>
      <c r="B46" s="119"/>
      <c r="C46" s="119"/>
      <c r="D46" s="119"/>
    </row>
    <row r="47" spans="1:4" ht="12.75">
      <c r="A47" s="120" t="s">
        <v>109</v>
      </c>
      <c r="B47" s="120"/>
      <c r="C47" s="120"/>
      <c r="D47" s="120"/>
    </row>
    <row r="48" ht="12.75">
      <c r="C48" s="54"/>
    </row>
    <row r="49" ht="12.75">
      <c r="C49" s="54"/>
    </row>
    <row r="50" spans="1:4" ht="17.25">
      <c r="A50" s="121" t="s">
        <v>150</v>
      </c>
      <c r="B50" s="121"/>
      <c r="C50" s="121"/>
      <c r="D50" s="121"/>
    </row>
    <row r="51" spans="1:4" ht="17.25">
      <c r="A51" s="121" t="s">
        <v>88</v>
      </c>
      <c r="B51" s="121"/>
      <c r="C51" s="121"/>
      <c r="D51" s="121"/>
    </row>
    <row r="52" spans="1:4" ht="15">
      <c r="A52" s="115" t="s">
        <v>103</v>
      </c>
      <c r="B52" s="115"/>
      <c r="C52" s="115"/>
      <c r="D52" s="115"/>
    </row>
    <row r="53" spans="1:4" ht="15">
      <c r="A53" s="115" t="s">
        <v>135</v>
      </c>
      <c r="B53" s="115"/>
      <c r="C53" s="115"/>
      <c r="D53" s="115"/>
    </row>
    <row r="54" spans="1:4" ht="39">
      <c r="A54" s="35"/>
      <c r="B54" s="65" t="s">
        <v>64</v>
      </c>
      <c r="C54" s="66" t="s">
        <v>104</v>
      </c>
      <c r="D54" s="66" t="s">
        <v>70</v>
      </c>
    </row>
    <row r="55" spans="1:4" ht="12.75">
      <c r="A55" s="35"/>
      <c r="B55" s="56"/>
      <c r="C55" s="56"/>
      <c r="D55" s="56"/>
    </row>
    <row r="56" spans="1:4" ht="12.75">
      <c r="A56" s="73" t="s">
        <v>131</v>
      </c>
      <c r="B56" s="56">
        <v>1875338.88</v>
      </c>
      <c r="C56" s="56"/>
      <c r="D56" s="56">
        <f>+B56-C56</f>
        <v>1875338.88</v>
      </c>
    </row>
    <row r="57" spans="1:4" ht="12.75">
      <c r="A57" s="35"/>
      <c r="B57" s="56"/>
      <c r="C57" s="56"/>
      <c r="D57" s="56"/>
    </row>
    <row r="58" spans="1:4" ht="12.75">
      <c r="A58" s="35" t="s">
        <v>105</v>
      </c>
      <c r="B58" s="56">
        <v>0</v>
      </c>
      <c r="C58" s="56">
        <v>0</v>
      </c>
      <c r="D58" s="56">
        <v>0</v>
      </c>
    </row>
    <row r="59" spans="1:4" ht="12.75">
      <c r="A59" s="35"/>
      <c r="B59" s="56"/>
      <c r="C59" s="56"/>
      <c r="D59" s="56"/>
    </row>
    <row r="60" spans="1:4" ht="12.75">
      <c r="A60" s="35" t="s">
        <v>67</v>
      </c>
      <c r="B60" s="56">
        <v>0</v>
      </c>
      <c r="C60" s="56">
        <v>-260824.94</v>
      </c>
      <c r="D60" s="56">
        <f>+B60+C60</f>
        <v>-260824.94</v>
      </c>
    </row>
    <row r="61" spans="1:4" ht="12.75">
      <c r="A61" s="35"/>
      <c r="B61" s="56"/>
      <c r="C61" s="56"/>
      <c r="D61" s="56"/>
    </row>
    <row r="62" spans="1:4" ht="13.5" thickBot="1">
      <c r="A62" s="73" t="s">
        <v>136</v>
      </c>
      <c r="B62" s="67">
        <f>+B56+B58+B60</f>
        <v>1875338.88</v>
      </c>
      <c r="C62" s="67">
        <f>+C60</f>
        <v>-260824.94</v>
      </c>
      <c r="D62" s="67">
        <f>+D56+D60</f>
        <v>1614513.94</v>
      </c>
    </row>
    <row r="63" spans="1:4" ht="13.5" thickTop="1">
      <c r="A63" s="35"/>
      <c r="B63" s="56"/>
      <c r="C63" s="56"/>
      <c r="D63" s="56"/>
    </row>
    <row r="64" ht="12.75">
      <c r="C64" s="54"/>
    </row>
    <row r="65" spans="1:4" ht="12.75">
      <c r="A65" s="118" t="s">
        <v>101</v>
      </c>
      <c r="B65" s="118"/>
      <c r="C65" s="118"/>
      <c r="D65" s="118"/>
    </row>
    <row r="66" spans="1:4" ht="12.75">
      <c r="A66" s="119" t="s">
        <v>102</v>
      </c>
      <c r="B66" s="119"/>
      <c r="C66" s="119"/>
      <c r="D66" s="119"/>
    </row>
    <row r="67" spans="1:4" ht="12.75">
      <c r="A67" s="119" t="s">
        <v>120</v>
      </c>
      <c r="B67" s="119"/>
      <c r="C67" s="119"/>
      <c r="D67" s="119"/>
    </row>
    <row r="68" spans="1:4" ht="12.75">
      <c r="A68" s="120" t="s">
        <v>109</v>
      </c>
      <c r="B68" s="120"/>
      <c r="C68" s="120"/>
      <c r="D68" s="120"/>
    </row>
    <row r="69" ht="12.75">
      <c r="C69" s="54"/>
    </row>
  </sheetData>
  <sheetProtection/>
  <mergeCells count="39">
    <mergeCell ref="A66:D66"/>
    <mergeCell ref="A67:D67"/>
    <mergeCell ref="A68:D68"/>
    <mergeCell ref="A47:D47"/>
    <mergeCell ref="A50:D50"/>
    <mergeCell ref="A51:D51"/>
    <mergeCell ref="A52:D52"/>
    <mergeCell ref="A53:D53"/>
    <mergeCell ref="A65:D65"/>
    <mergeCell ref="A38:B38"/>
    <mergeCell ref="A39:B39"/>
    <mergeCell ref="A42:D42"/>
    <mergeCell ref="A45:D45"/>
    <mergeCell ref="A46:D46"/>
    <mergeCell ref="A33:B33"/>
    <mergeCell ref="A34:B34"/>
    <mergeCell ref="A35:B35"/>
    <mergeCell ref="A36:B36"/>
    <mergeCell ref="A37:B37"/>
    <mergeCell ref="A28:B28"/>
    <mergeCell ref="A29:B29"/>
    <mergeCell ref="A30:B30"/>
    <mergeCell ref="A31:B31"/>
    <mergeCell ref="A32:B32"/>
    <mergeCell ref="A21:B21"/>
    <mergeCell ref="A23:B23"/>
    <mergeCell ref="A24:B24"/>
    <mergeCell ref="A25:B25"/>
    <mergeCell ref="A27:B27"/>
    <mergeCell ref="A15:B15"/>
    <mergeCell ref="A16:B16"/>
    <mergeCell ref="A17:B17"/>
    <mergeCell ref="A18:B18"/>
    <mergeCell ref="A20:B20"/>
    <mergeCell ref="A9:C9"/>
    <mergeCell ref="A10:C10"/>
    <mergeCell ref="A12:B12"/>
    <mergeCell ref="A13:B13"/>
    <mergeCell ref="A14:B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CEGERR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Lupita Castro Verdugo</dc:creator>
  <cp:keywords/>
  <dc:description/>
  <cp:lastModifiedBy>Gerardo Fuentes</cp:lastModifiedBy>
  <cp:lastPrinted>2014-11-12T18:11:07Z</cp:lastPrinted>
  <dcterms:created xsi:type="dcterms:W3CDTF">2011-05-18T17:39:13Z</dcterms:created>
  <dcterms:modified xsi:type="dcterms:W3CDTF">2015-09-09T19:48:25Z</dcterms:modified>
  <cp:category/>
  <cp:version/>
  <cp:contentType/>
  <cp:contentStatus/>
</cp:coreProperties>
</file>