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firstSheet="2" activeTab="2"/>
  </bookViews>
  <sheets>
    <sheet name="BALANZA DE COMPROBACION" sheetId="1" r:id="rId1"/>
    <sheet name="EDO. DE RESULTADOS" sheetId="2" r:id="rId2"/>
    <sheet name="BALANCE GENERAL" sheetId="3" r:id="rId3"/>
    <sheet name="ESTADOS DE FLUJO" sheetId="4" r:id="rId4"/>
  </sheets>
  <definedNames/>
  <calcPr fullCalcOnLoad="1"/>
</workbook>
</file>

<file path=xl/sharedStrings.xml><?xml version="1.0" encoding="utf-8"?>
<sst xmlns="http://schemas.openxmlformats.org/spreadsheetml/2006/main" count="181" uniqueCount="133">
  <si>
    <t>COMISION ESTATAL DE GESTION EMPRESARIAL Y REFORMA REGULATORIA</t>
  </si>
  <si>
    <t xml:space="preserve"> </t>
  </si>
  <si>
    <t>SALDO AL</t>
  </si>
  <si>
    <t>CARGOS DEL</t>
  </si>
  <si>
    <t>ABONOS DEL</t>
  </si>
  <si>
    <t>SALDO</t>
  </si>
  <si>
    <t>NUM. DE CTA.</t>
  </si>
  <si>
    <t>DESCRIPCION</t>
  </si>
  <si>
    <t>PERIODO ANT.</t>
  </si>
  <si>
    <t>PERIODO</t>
  </si>
  <si>
    <t>ACTUAL</t>
  </si>
  <si>
    <t>CAJA CHICA</t>
  </si>
  <si>
    <t>BANCOS</t>
  </si>
  <si>
    <t>APORTACIONES POR COBRAR</t>
  </si>
  <si>
    <t>EQUIPO DE TRANSPORTE</t>
  </si>
  <si>
    <t>Dep.Acum.Equip. De Transporte</t>
  </si>
  <si>
    <t>MOBILIARIO Y EQ. DE OFICINA</t>
  </si>
  <si>
    <t>EQUIPO DE COMPUTO</t>
  </si>
  <si>
    <t>Dep.Acum.Equip. De Computo</t>
  </si>
  <si>
    <t>EQUIPO DE COMUNICACIONES</t>
  </si>
  <si>
    <t>Dep.Acum.Equip. De Comunicación</t>
  </si>
  <si>
    <t>GASTOS POR COMPROBAR</t>
  </si>
  <si>
    <t>DEUDORES DIVERSOS</t>
  </si>
  <si>
    <t>IMPUESTOS POR RECUPERAR</t>
  </si>
  <si>
    <t>ANTICIPO A PROVEEDORES</t>
  </si>
  <si>
    <t>TOTAL ACTIVO</t>
  </si>
  <si>
    <t>ACREEDORES DIVERSOS</t>
  </si>
  <si>
    <t>IMPUESTOS Y CUOTAS POR PAGAR</t>
  </si>
  <si>
    <t>TOTAL PASIVO</t>
  </si>
  <si>
    <t>REMANENTE DISTRIBUIBLE</t>
  </si>
  <si>
    <t>TOTAL CAPITAL</t>
  </si>
  <si>
    <t>INGRESOS SUBSIDIADOS</t>
  </si>
  <si>
    <t>TOTAL INGRESOS</t>
  </si>
  <si>
    <t>EGRESOS CEGERR</t>
  </si>
  <si>
    <t>OTROS EGRESOS</t>
  </si>
  <si>
    <t>TOTAL EGRESOS</t>
  </si>
  <si>
    <t>TOTAL BALANZA DE COMPROBACION</t>
  </si>
  <si>
    <t xml:space="preserve">    ESTADO DE INGRESOS Y EGRESOS</t>
  </si>
  <si>
    <t xml:space="preserve">SALDO ACUMULADO </t>
  </si>
  <si>
    <t>SALDO ACUMULADO</t>
  </si>
  <si>
    <t>CONCEPTO</t>
  </si>
  <si>
    <t>AL PERIODO ANTERIOR</t>
  </si>
  <si>
    <t>AL PERIODO ACTUAL</t>
  </si>
  <si>
    <t>PRESPUESTO ESTATAL</t>
  </si>
  <si>
    <t>PRESPUESTO MUNICIPAL</t>
  </si>
  <si>
    <t>OTRAS APORTACIONES DE GOBIERNO</t>
  </si>
  <si>
    <t>TOTAL INGRESO SUBSIDIADO</t>
  </si>
  <si>
    <t xml:space="preserve">OTROS INGRESOS </t>
  </si>
  <si>
    <t>OTROS INGRESOS</t>
  </si>
  <si>
    <t>PRODUCTOS FINANCIEROS</t>
  </si>
  <si>
    <t>OTRO PRODUCTOS</t>
  </si>
  <si>
    <t>CONVENIO FOSIN-CEGERR</t>
  </si>
  <si>
    <t>SALDO DE INGRESOS</t>
  </si>
  <si>
    <t xml:space="preserve">GASTOS OPERATIVOS </t>
  </si>
  <si>
    <t>SERVICIOS PERSONALES</t>
  </si>
  <si>
    <t>MATERIALES Y SUMINISTROS</t>
  </si>
  <si>
    <t>SERVICIOS GENERALES</t>
  </si>
  <si>
    <t>TOTAL GASTOS OPERATIVOS</t>
  </si>
  <si>
    <t>REMANENTE NETO</t>
  </si>
  <si>
    <t>ACTIVO</t>
  </si>
  <si>
    <t>PASIVO</t>
  </si>
  <si>
    <t>CIRCULANTE</t>
  </si>
  <si>
    <t>FONDO FIJO DE CAJA CHICA</t>
  </si>
  <si>
    <t>TOTAL PASIVO CIRCULANTE</t>
  </si>
  <si>
    <t>TOTAL ACTIVO CIRCULANTE</t>
  </si>
  <si>
    <t>FIJO</t>
  </si>
  <si>
    <t>DEP. ACUM. EQ. TRANSPORTE</t>
  </si>
  <si>
    <t>MOBILIARIO Y EQUIPO DE OFICINA</t>
  </si>
  <si>
    <t>DEP. ACUM. MOB. Y EQ. DE OFICINA</t>
  </si>
  <si>
    <t>DEP. ACUM. DE EQPO. DE COMPUTO</t>
  </si>
  <si>
    <t>EQUIPO DE COMUNICACIÓN</t>
  </si>
  <si>
    <t>PATRIMONIO</t>
  </si>
  <si>
    <t>DEP. ACUM. EQ. DE COMUNICACIÓN</t>
  </si>
  <si>
    <t>REMANENTE DEL EJERCICIO ANTERIORES</t>
  </si>
  <si>
    <t xml:space="preserve">REMANENTE DEL EJERCICIO </t>
  </si>
  <si>
    <t>TOTAL ACTIVO FIJO</t>
  </si>
  <si>
    <t>DIFERIDO</t>
  </si>
  <si>
    <t>TOTAL PATRIMONIO</t>
  </si>
  <si>
    <t>DEPOSITOS EN GARANTIA</t>
  </si>
  <si>
    <t>SEGUROS PAGADOS POR ANTICIPADO</t>
  </si>
  <si>
    <t>TOTAL ACTIVO DIFERIDO</t>
  </si>
  <si>
    <t>TOTAL PASIVO MAS PATRIMONIO</t>
  </si>
  <si>
    <t>LEY DE INGRESOS POR EJECUTAR</t>
  </si>
  <si>
    <t>LEY DE INGRESOS ESTIMADA</t>
  </si>
  <si>
    <t>LEY DE INGRESOS DEVENGADA</t>
  </si>
  <si>
    <t>LEY DE INGRESOS RECAUDADA</t>
  </si>
  <si>
    <t>PRESUPUESTO DE EGRESOS APROBAD.</t>
  </si>
  <si>
    <t>PRESUPUESTO DE EGRESOS POR EJERCER</t>
  </si>
  <si>
    <t>PRESUPUESTO MODIFICADO</t>
  </si>
  <si>
    <t>PRESUPUESTO EGRESOS DEVENGADO</t>
  </si>
  <si>
    <t>PRESUPUESTO EGRESOS EJERCIDO</t>
  </si>
  <si>
    <t>PRESUPUESTO EGRESOS COMPROM.</t>
  </si>
  <si>
    <t>PRESUPUESTO DE EGRESOS PAGADO</t>
  </si>
  <si>
    <t>TOTAL ORDEN</t>
  </si>
  <si>
    <t>SUELDOS POR PAGAR</t>
  </si>
  <si>
    <t>COMISION ESTATAL DE GESTION EMPRESARIAL</t>
  </si>
  <si>
    <t>Y REFORMA REGULATORIA</t>
  </si>
  <si>
    <t>ESTADO DE CAMBIOS EN LA SITUACION FINANCIERA</t>
  </si>
  <si>
    <t>REMANENTE DE INGRESOS SOBRE EGRESOS</t>
  </si>
  <si>
    <t xml:space="preserve"> DISMINUCIÓN (AUMENTO) EN CUENTAS DE ACTIVO :</t>
  </si>
  <si>
    <t>AUMENTO (DISMINUCIÓN ) EN CUENTAS DE PASIVO</t>
  </si>
  <si>
    <t>Acreedores Diversos</t>
  </si>
  <si>
    <t>Sueldos por Pagar</t>
  </si>
  <si>
    <t>Impuestos por Pagar</t>
  </si>
  <si>
    <t>RECURSOS (APLICADOS) OBTENIDOS EN LA OPERACIÓN</t>
  </si>
  <si>
    <t>INVERSIÓN</t>
  </si>
  <si>
    <t>Adquisición de Activos Fijos</t>
  </si>
  <si>
    <t>INCREMENTO DE EFECTIVO EN EL PERIODO</t>
  </si>
  <si>
    <t>MAS: SALDO EN EFECTIVO Y VALORES AL EJERCICIO ANTERIOR</t>
  </si>
  <si>
    <t>SALDO EN EFECTIVO AL TERMINO DEL PERIODO</t>
  </si>
  <si>
    <t xml:space="preserve"> ELABORO                                  REVISO                                    AUTORIZO</t>
  </si>
  <si>
    <t>_________________________         __________________________           ____________________</t>
  </si>
  <si>
    <t>ESTADO DE VARIACIONES EN EL PATRIMONIO</t>
  </si>
  <si>
    <t>REMAMENTE DE INGRESOS SOBRE EGRESOS</t>
  </si>
  <si>
    <t>TRASPASO RESULTADO EJERCICIO ANTERIOR</t>
  </si>
  <si>
    <t>BIENES MUEBLES EN COMODATO</t>
  </si>
  <si>
    <t>EN COMODATO BIENES MUEBLES</t>
  </si>
  <si>
    <t>BINES MUEBLES EN COMODATO</t>
  </si>
  <si>
    <t xml:space="preserve">            Auxiliar Administrativo                    Coordinador Administrativo     Director General de la C.E.G.E.R.R.</t>
  </si>
  <si>
    <t xml:space="preserve">OTROS EGRESOS </t>
  </si>
  <si>
    <t>Lic.Alma Selene Ceballos Padilla     Lic.Jesus Jorge Esquerra Lupio          Lic.Gilberto Gómez Beltrán</t>
  </si>
  <si>
    <t>BALANZA DE COMPROBACION DEL CUARTO TRIMESTRE DE 2013</t>
  </si>
  <si>
    <t>DEL SEGUNDO CUARTO DE 2013</t>
  </si>
  <si>
    <t>BALANCE GENERAL DEL CUARTO TRIMESTRE DE 2013</t>
  </si>
  <si>
    <t>DEL CUARTO TRIMESTRE DE 2013</t>
  </si>
  <si>
    <t>Deudores Diversos</t>
  </si>
  <si>
    <t>Aportaciones por Cobrar</t>
  </si>
  <si>
    <t>Gastos por Comprobar</t>
  </si>
  <si>
    <t>Impuestos por Recuperar</t>
  </si>
  <si>
    <t>Depreciacion Acumulada</t>
  </si>
  <si>
    <t>Anticipo a Proveedores</t>
  </si>
  <si>
    <t>AL 01 DE ENERO DEL 2013</t>
  </si>
  <si>
    <t>AL 31 DE DICIEMBRE DE 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</si>
</sst>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Baltic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Baltic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43" fontId="5" fillId="0" borderId="13" xfId="0" applyNumberFormat="1" applyFont="1" applyFill="1" applyBorder="1" applyAlignment="1">
      <alignment horizontal="right"/>
    </xf>
    <xf numFmtId="43" fontId="5" fillId="0" borderId="12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4" fillId="33" borderId="14" xfId="0" applyNumberFormat="1" applyFont="1" applyFill="1" applyBorder="1" applyAlignment="1">
      <alignment/>
    </xf>
    <xf numFmtId="0" fontId="5" fillId="0" borderId="14" xfId="0" applyFont="1" applyBorder="1" applyAlignment="1">
      <alignment wrapText="1"/>
    </xf>
    <xf numFmtId="4" fontId="5" fillId="33" borderId="14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4" fillId="0" borderId="19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6" xfId="0" applyFill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16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7" fillId="0" borderId="16" xfId="0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3" fontId="0" fillId="0" borderId="0" xfId="46" applyFont="1" applyAlignment="1">
      <alignment/>
    </xf>
    <xf numFmtId="0" fontId="8" fillId="0" borderId="0" xfId="0" applyFont="1" applyAlignment="1">
      <alignment/>
    </xf>
    <xf numFmtId="43" fontId="0" fillId="0" borderId="0" xfId="46" applyFont="1" applyBorder="1" applyAlignment="1">
      <alignment/>
    </xf>
    <xf numFmtId="0" fontId="0" fillId="0" borderId="0" xfId="0" applyBorder="1" applyAlignment="1">
      <alignment horizontal="left"/>
    </xf>
    <xf numFmtId="43" fontId="1" fillId="0" borderId="0" xfId="46" applyFont="1" applyBorder="1" applyAlignment="1">
      <alignment/>
    </xf>
    <xf numFmtId="0" fontId="0" fillId="0" borderId="27" xfId="0" applyBorder="1" applyAlignment="1">
      <alignment/>
    </xf>
    <xf numFmtId="43" fontId="0" fillId="0" borderId="27" xfId="46" applyFont="1" applyBorder="1" applyAlignment="1">
      <alignment/>
    </xf>
    <xf numFmtId="43" fontId="1" fillId="0" borderId="27" xfId="46" applyFont="1" applyBorder="1" applyAlignment="1">
      <alignment/>
    </xf>
    <xf numFmtId="43" fontId="1" fillId="0" borderId="28" xfId="46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43" fontId="1" fillId="0" borderId="0" xfId="46" applyFont="1" applyBorder="1" applyAlignment="1">
      <alignment horizontal="center"/>
    </xf>
    <xf numFmtId="43" fontId="1" fillId="0" borderId="0" xfId="46" applyFont="1" applyBorder="1" applyAlignment="1">
      <alignment horizontal="center" wrapText="1"/>
    </xf>
    <xf numFmtId="0" fontId="0" fillId="0" borderId="0" xfId="0" applyFont="1" applyBorder="1" applyAlignment="1">
      <alignment/>
    </xf>
    <xf numFmtId="43" fontId="0" fillId="0" borderId="19" xfId="46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4" fontId="4" fillId="0" borderId="21" xfId="0" applyNumberFormat="1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0" fontId="4" fillId="33" borderId="2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6553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ROSARIO GPE. CASTRO VERDUGO             ROSARIO GPE. CASTRO VERDUGO            MORAYMA YASEEN CAMPOMANES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             COORDINADOR ADMINISTRATIVO               DIR. GRAL. DE LA C.E.G.E.R.R.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847725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0"/>
          <a:ext cx="6515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ROSARIO GPE. CASTRO VERDUGO             ROSARIO GPE. CASTRO VERDUGO            MORAYMA YASEEN CAMPOMANES.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             COORDINADOR ADMINISTRATIVO               DIR. GRAL. DE LA C.E.G.E.R.R.</a:t>
          </a:r>
        </a:p>
      </xdr:txBody>
    </xdr:sp>
    <xdr:clientData/>
  </xdr:twoCellAnchor>
  <xdr:twoCellAnchor>
    <xdr:from>
      <xdr:col>0</xdr:col>
      <xdr:colOff>0</xdr:colOff>
      <xdr:row>50</xdr:row>
      <xdr:rowOff>142875</xdr:rowOff>
    </xdr:from>
    <xdr:to>
      <xdr:col>5</xdr:col>
      <xdr:colOff>819150</xdr:colOff>
      <xdr:row>55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372475"/>
          <a:ext cx="651510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ALMA SELENE CEBALLOS PADILLA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JESUS JORGE ESQUERRA LUPIO      LIC. GILBERTO GÓMEZ BELTRÁN.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AUXILIAR ADMINISTRATIVO                       COORDINADOR ADMINISTRATIVO          DIR. GRAL. DE LA C.E.G.E.R.R.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5</xdr:col>
      <xdr:colOff>942975</xdr:colOff>
      <xdr:row>38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5743575"/>
          <a:ext cx="659130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ALMA SELENE CEBALLOS PADILLA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JESUS JORGE ESQUERRA LUPIO     LIC. GILBERTO GÓMEZ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BELTRÁN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AUXILIAR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ADMINISTRATIVO                 COORDINADOR ADMINISTRATIVO           DIR. GRAL. DE LA C.E.G.E.R.R.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859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ROSARIO GPE. CASTRO VERDUGO             ROSARIO GPE. CASTRO VERDUGO            MORAYMA YASEEN CAMPOMANES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             COORDINADOR ADMINISTRATIVO               DIR. GRAL. DE LA C.E.G.E.R.R.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762000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0"/>
          <a:ext cx="8562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ROSARIO GPE. CASTRO VERDUGO             ROSARIO GPE. CASTRO VERDUGO            MORAYMA YASEEN CAMPOMANES.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             COORDINADOR ADMINISTRATIVO               DIR. GRAL. DE LA C.E.G.E.R.R.</a:t>
          </a:r>
        </a:p>
      </xdr:txBody>
    </xdr:sp>
    <xdr:clientData/>
  </xdr:twoCellAnchor>
  <xdr:twoCellAnchor>
    <xdr:from>
      <xdr:col>0</xdr:col>
      <xdr:colOff>819150</xdr:colOff>
      <xdr:row>51</xdr:row>
      <xdr:rowOff>152400</xdr:rowOff>
    </xdr:from>
    <xdr:to>
      <xdr:col>4</xdr:col>
      <xdr:colOff>962025</xdr:colOff>
      <xdr:row>56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19150" y="8982075"/>
          <a:ext cx="6848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ELABORO                                              REVISO                                          AUTORIZO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LIC. ALMA SELENE CEBALLOS PADILLA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LIC. JESUS JORGE ESQUERRA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LUPIO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LIC. GILBERTO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GÓMEZ BELTRÁN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AUXILIAR ADMINISTRATIVO                        COORDINADOR ADMINISTRATIVO               DIR. GRAL. DE LA C.E.G.E.R.R.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Layout" zoomScaleNormal="150" workbookViewId="0" topLeftCell="B36">
      <selection activeCell="D54" sqref="D54"/>
    </sheetView>
  </sheetViews>
  <sheetFormatPr defaultColWidth="11.421875" defaultRowHeight="12.75"/>
  <cols>
    <col min="2" max="2" width="30.28125" style="0" customWidth="1"/>
    <col min="3" max="3" width="15.8515625" style="0" customWidth="1"/>
    <col min="4" max="4" width="14.28125" style="0" customWidth="1"/>
    <col min="5" max="5" width="13.57421875" style="0" customWidth="1"/>
    <col min="6" max="6" width="12.8515625" style="0" customWidth="1"/>
    <col min="7" max="7" width="12.7109375" style="0" bestFit="1" customWidth="1"/>
  </cols>
  <sheetData>
    <row r="1" spans="1:6" ht="15.75">
      <c r="A1" s="73" t="s">
        <v>0</v>
      </c>
      <c r="B1" s="74"/>
      <c r="C1" s="74"/>
      <c r="D1" s="74"/>
      <c r="E1" s="74"/>
      <c r="F1" s="75"/>
    </row>
    <row r="2" spans="1:6" ht="15.75">
      <c r="A2" s="76"/>
      <c r="B2" s="77"/>
      <c r="C2" s="77"/>
      <c r="D2" s="77"/>
      <c r="E2" s="77"/>
      <c r="F2" s="78"/>
    </row>
    <row r="3" spans="1:6" ht="15.75">
      <c r="A3" s="76" t="s">
        <v>121</v>
      </c>
      <c r="B3" s="77"/>
      <c r="C3" s="77"/>
      <c r="D3" s="77"/>
      <c r="E3" s="77"/>
      <c r="F3" s="78"/>
    </row>
    <row r="4" spans="1:6" ht="12.75">
      <c r="A4" s="1" t="s">
        <v>1</v>
      </c>
      <c r="B4" s="2" t="s">
        <v>1</v>
      </c>
      <c r="C4" s="2" t="s">
        <v>2</v>
      </c>
      <c r="D4" s="1" t="s">
        <v>3</v>
      </c>
      <c r="E4" s="1" t="s">
        <v>4</v>
      </c>
      <c r="F4" s="2" t="s">
        <v>5</v>
      </c>
    </row>
    <row r="5" spans="1:6" ht="12.75">
      <c r="A5" s="3" t="s">
        <v>6</v>
      </c>
      <c r="B5" s="4" t="s">
        <v>7</v>
      </c>
      <c r="C5" s="4" t="s">
        <v>8</v>
      </c>
      <c r="D5" s="3" t="s">
        <v>9</v>
      </c>
      <c r="E5" s="3" t="s">
        <v>9</v>
      </c>
      <c r="F5" s="4" t="s">
        <v>10</v>
      </c>
    </row>
    <row r="6" spans="1:6" ht="12.75">
      <c r="A6" s="5">
        <v>1000</v>
      </c>
      <c r="B6" s="6" t="s">
        <v>11</v>
      </c>
      <c r="C6" s="7">
        <v>6000</v>
      </c>
      <c r="D6" s="8">
        <v>0</v>
      </c>
      <c r="E6" s="8">
        <v>0</v>
      </c>
      <c r="F6" s="7">
        <f aca="true" t="shared" si="0" ref="F6:F20">+C6+D6-E6</f>
        <v>6000</v>
      </c>
    </row>
    <row r="7" spans="1:6" ht="12.75">
      <c r="A7" s="9">
        <v>1100</v>
      </c>
      <c r="B7" s="9" t="s">
        <v>12</v>
      </c>
      <c r="C7" s="10">
        <v>164796.92</v>
      </c>
      <c r="D7" s="10">
        <v>5570030.23</v>
      </c>
      <c r="E7" s="10">
        <v>5734621.63</v>
      </c>
      <c r="F7" s="7">
        <f t="shared" si="0"/>
        <v>205.5200000004843</v>
      </c>
    </row>
    <row r="8" spans="1:6" ht="12.75">
      <c r="A8" s="9">
        <v>1150</v>
      </c>
      <c r="B8" s="9" t="s">
        <v>13</v>
      </c>
      <c r="C8" s="10">
        <v>1291230.12</v>
      </c>
      <c r="D8" s="10">
        <v>0</v>
      </c>
      <c r="E8" s="10">
        <v>0</v>
      </c>
      <c r="F8" s="7">
        <f t="shared" si="0"/>
        <v>1291230.12</v>
      </c>
    </row>
    <row r="9" spans="1:6" ht="12.75">
      <c r="A9" s="9">
        <v>1200</v>
      </c>
      <c r="B9" s="9" t="s">
        <v>14</v>
      </c>
      <c r="C9" s="10">
        <v>1615797</v>
      </c>
      <c r="D9" s="10">
        <v>0</v>
      </c>
      <c r="E9" s="10">
        <v>0</v>
      </c>
      <c r="F9" s="7">
        <f t="shared" si="0"/>
        <v>1615797</v>
      </c>
    </row>
    <row r="10" spans="1:6" ht="12.75">
      <c r="A10" s="9">
        <v>1250</v>
      </c>
      <c r="B10" s="9" t="s">
        <v>15</v>
      </c>
      <c r="C10" s="10">
        <v>-1422663.61</v>
      </c>
      <c r="D10" s="10">
        <v>0</v>
      </c>
      <c r="E10" s="10">
        <v>23930.37</v>
      </c>
      <c r="F10" s="7">
        <f t="shared" si="0"/>
        <v>-1446593.9800000002</v>
      </c>
    </row>
    <row r="11" spans="1:6" ht="12.75">
      <c r="A11" s="11">
        <v>1300</v>
      </c>
      <c r="B11" s="11" t="s">
        <v>16</v>
      </c>
      <c r="C11" s="12">
        <v>722439.44</v>
      </c>
      <c r="D11" s="12">
        <v>0</v>
      </c>
      <c r="E11" s="12">
        <v>0</v>
      </c>
      <c r="F11" s="7">
        <f t="shared" si="0"/>
        <v>722439.44</v>
      </c>
    </row>
    <row r="12" spans="1:6" ht="12.75">
      <c r="A12" s="11">
        <v>1350</v>
      </c>
      <c r="B12" s="9" t="s">
        <v>15</v>
      </c>
      <c r="C12" s="10">
        <v>-455291.09</v>
      </c>
      <c r="D12" s="10">
        <v>0</v>
      </c>
      <c r="E12" s="10">
        <v>17963.52</v>
      </c>
      <c r="F12" s="7">
        <f t="shared" si="0"/>
        <v>-473254.61000000004</v>
      </c>
    </row>
    <row r="13" spans="1:6" ht="12.75">
      <c r="A13" s="11">
        <v>1400</v>
      </c>
      <c r="B13" s="11" t="s">
        <v>17</v>
      </c>
      <c r="C13" s="12">
        <v>1099928.65</v>
      </c>
      <c r="D13" s="12">
        <v>0</v>
      </c>
      <c r="E13" s="12">
        <v>0</v>
      </c>
      <c r="F13" s="7">
        <f t="shared" si="0"/>
        <v>1099928.65</v>
      </c>
    </row>
    <row r="14" spans="1:6" ht="12.75">
      <c r="A14" s="11">
        <v>1450</v>
      </c>
      <c r="B14" s="9" t="s">
        <v>18</v>
      </c>
      <c r="C14" s="10">
        <v>-998448.79</v>
      </c>
      <c r="D14" s="10">
        <v>0</v>
      </c>
      <c r="E14" s="10">
        <v>20134.89</v>
      </c>
      <c r="F14" s="7">
        <f t="shared" si="0"/>
        <v>-1018583.68</v>
      </c>
    </row>
    <row r="15" spans="1:6" ht="12.75">
      <c r="A15" s="11">
        <v>1470</v>
      </c>
      <c r="B15" s="9" t="s">
        <v>19</v>
      </c>
      <c r="C15" s="10">
        <v>63161.45</v>
      </c>
      <c r="D15" s="10">
        <v>0</v>
      </c>
      <c r="E15" s="10">
        <f>+E160</f>
        <v>0</v>
      </c>
      <c r="F15" s="7">
        <f t="shared" si="0"/>
        <v>63161.45</v>
      </c>
    </row>
    <row r="16" spans="1:6" ht="12.75">
      <c r="A16" s="11">
        <v>1480</v>
      </c>
      <c r="B16" s="9" t="s">
        <v>20</v>
      </c>
      <c r="C16" s="10">
        <v>-64477.21</v>
      </c>
      <c r="D16" s="10">
        <v>0</v>
      </c>
      <c r="E16" s="10">
        <v>0</v>
      </c>
      <c r="F16" s="7">
        <f t="shared" si="0"/>
        <v>-64477.21</v>
      </c>
    </row>
    <row r="17" spans="1:6" ht="12.75">
      <c r="A17" s="11">
        <v>1600</v>
      </c>
      <c r="B17" s="11" t="s">
        <v>21</v>
      </c>
      <c r="C17" s="12">
        <v>0</v>
      </c>
      <c r="D17" s="12">
        <v>60000</v>
      </c>
      <c r="E17" s="12">
        <v>60000</v>
      </c>
      <c r="F17" s="7">
        <f t="shared" si="0"/>
        <v>0</v>
      </c>
    </row>
    <row r="18" spans="1:6" ht="12.75">
      <c r="A18" s="11">
        <v>1650</v>
      </c>
      <c r="B18" s="11" t="s">
        <v>22</v>
      </c>
      <c r="C18" s="12">
        <v>0</v>
      </c>
      <c r="D18" s="12">
        <v>4445</v>
      </c>
      <c r="E18" s="12">
        <v>2200</v>
      </c>
      <c r="F18" s="7">
        <f t="shared" si="0"/>
        <v>2245</v>
      </c>
    </row>
    <row r="19" spans="1:6" ht="12.75">
      <c r="A19" s="11">
        <v>1700</v>
      </c>
      <c r="B19" s="11" t="s">
        <v>23</v>
      </c>
      <c r="C19" s="12">
        <v>10796.66</v>
      </c>
      <c r="D19" s="12">
        <v>0</v>
      </c>
      <c r="E19" s="12">
        <v>0</v>
      </c>
      <c r="F19" s="7">
        <f t="shared" si="0"/>
        <v>10796.66</v>
      </c>
    </row>
    <row r="20" spans="1:6" ht="12.75">
      <c r="A20" s="11">
        <v>1800</v>
      </c>
      <c r="B20" s="11" t="s">
        <v>24</v>
      </c>
      <c r="C20" s="12">
        <v>0</v>
      </c>
      <c r="D20" s="12">
        <v>0</v>
      </c>
      <c r="E20" s="12">
        <v>0</v>
      </c>
      <c r="F20" s="7">
        <f t="shared" si="0"/>
        <v>0</v>
      </c>
    </row>
    <row r="21" spans="1:6" ht="12.75">
      <c r="A21" s="11"/>
      <c r="B21" s="13" t="s">
        <v>25</v>
      </c>
      <c r="C21" s="14">
        <f>SUM(C6:C20)</f>
        <v>2033269.5399999996</v>
      </c>
      <c r="D21" s="14">
        <f>SUM(D6:D20)</f>
        <v>5634475.23</v>
      </c>
      <c r="E21" s="14">
        <f>SUM(E6:E20)</f>
        <v>5858850.409999999</v>
      </c>
      <c r="F21" s="14">
        <f>SUM(F6:F20)</f>
        <v>1808894.3600000003</v>
      </c>
    </row>
    <row r="22" spans="1:6" ht="12.75">
      <c r="A22" s="11">
        <v>2000</v>
      </c>
      <c r="B22" s="11" t="s">
        <v>94</v>
      </c>
      <c r="C22" s="12">
        <v>0.03</v>
      </c>
      <c r="D22" s="12">
        <v>2391761.1</v>
      </c>
      <c r="E22" s="12">
        <v>2391761.1</v>
      </c>
      <c r="F22" s="10">
        <f>+C22-D22+E22</f>
        <v>0.029999999795109034</v>
      </c>
    </row>
    <row r="23" spans="1:6" ht="12.75">
      <c r="A23" s="11">
        <v>2100</v>
      </c>
      <c r="B23" s="11" t="s">
        <v>26</v>
      </c>
      <c r="C23" s="12">
        <v>0</v>
      </c>
      <c r="D23" s="12">
        <v>0</v>
      </c>
      <c r="E23" s="12">
        <v>323447.19</v>
      </c>
      <c r="F23" s="10">
        <f>+C23-D23+E23</f>
        <v>323447.19</v>
      </c>
    </row>
    <row r="24" spans="1:6" ht="14.25" customHeight="1">
      <c r="A24" s="11">
        <v>2200</v>
      </c>
      <c r="B24" s="15" t="s">
        <v>27</v>
      </c>
      <c r="C24" s="12">
        <v>765791.29</v>
      </c>
      <c r="D24" s="12">
        <v>178077</v>
      </c>
      <c r="E24" s="12">
        <v>552207.23</v>
      </c>
      <c r="F24" s="12">
        <f>+C24+E24-D24</f>
        <v>1139921.52</v>
      </c>
    </row>
    <row r="25" spans="1:6" ht="12.75">
      <c r="A25" s="11"/>
      <c r="B25" s="13" t="s">
        <v>28</v>
      </c>
      <c r="C25" s="14">
        <f>SUM(C22:C24)</f>
        <v>765791.3200000001</v>
      </c>
      <c r="D25" s="14">
        <f>SUM(D22:D24)</f>
        <v>2569838.1</v>
      </c>
      <c r="E25" s="14">
        <f>SUM(E22:E24)</f>
        <v>3267415.52</v>
      </c>
      <c r="F25" s="14">
        <f>SUM(F22:F24)</f>
        <v>1463368.7399999998</v>
      </c>
    </row>
    <row r="26" spans="1:6" ht="12.75">
      <c r="A26" s="11">
        <v>3000</v>
      </c>
      <c r="B26" s="11" t="s">
        <v>29</v>
      </c>
      <c r="C26" s="12">
        <v>1354950.98</v>
      </c>
      <c r="D26" s="12">
        <v>0</v>
      </c>
      <c r="E26" s="12">
        <v>0</v>
      </c>
      <c r="F26" s="12">
        <f>+C26-D26+E26</f>
        <v>1354950.98</v>
      </c>
    </row>
    <row r="27" spans="1:6" ht="12.75">
      <c r="A27" s="11"/>
      <c r="B27" s="13" t="s">
        <v>30</v>
      </c>
      <c r="C27" s="16">
        <f>+C26</f>
        <v>1354950.98</v>
      </c>
      <c r="D27" s="16">
        <f>+D26</f>
        <v>0</v>
      </c>
      <c r="E27" s="16">
        <v>0</v>
      </c>
      <c r="F27" s="16">
        <f>+F26</f>
        <v>1354950.98</v>
      </c>
    </row>
    <row r="28" spans="1:6" ht="12.75">
      <c r="A28" s="11">
        <v>4000</v>
      </c>
      <c r="B28" s="11" t="s">
        <v>31</v>
      </c>
      <c r="C28" s="16">
        <v>10792075.29</v>
      </c>
      <c r="D28" s="16">
        <v>0</v>
      </c>
      <c r="E28" s="16">
        <v>4401149.97</v>
      </c>
      <c r="F28" s="16">
        <f>+C28+E28-D28</f>
        <v>15193225.259999998</v>
      </c>
    </row>
    <row r="29" spans="1:6" ht="12.75">
      <c r="A29" s="11"/>
      <c r="B29" s="13" t="s">
        <v>32</v>
      </c>
      <c r="C29" s="17">
        <f>C28</f>
        <v>10792075.29</v>
      </c>
      <c r="D29" s="17">
        <f>D28</f>
        <v>0</v>
      </c>
      <c r="E29" s="17">
        <f>+E28</f>
        <v>4401149.97</v>
      </c>
      <c r="F29" s="17">
        <f>F28</f>
        <v>15193225.259999998</v>
      </c>
    </row>
    <row r="30" spans="1:6" ht="12.75">
      <c r="A30" s="11">
        <v>5000</v>
      </c>
      <c r="B30" s="11" t="s">
        <v>33</v>
      </c>
      <c r="C30" s="16">
        <v>10692709.55</v>
      </c>
      <c r="D30" s="16">
        <v>5261073.79</v>
      </c>
      <c r="E30" s="16">
        <v>0</v>
      </c>
      <c r="F30" s="16">
        <f>+C30+D30-E30</f>
        <v>15953783.34</v>
      </c>
    </row>
    <row r="31" spans="1:6" ht="12.75">
      <c r="A31" s="11">
        <v>5100</v>
      </c>
      <c r="B31" s="11" t="s">
        <v>34</v>
      </c>
      <c r="C31" s="16">
        <v>186838.5</v>
      </c>
      <c r="D31" s="16">
        <v>62028.78</v>
      </c>
      <c r="E31" s="16">
        <v>0</v>
      </c>
      <c r="F31" s="16">
        <f>+C31+D31</f>
        <v>248867.28</v>
      </c>
    </row>
    <row r="32" spans="1:6" ht="12.75">
      <c r="A32" s="11"/>
      <c r="B32" s="13" t="s">
        <v>35</v>
      </c>
      <c r="C32" s="17">
        <f>+C30+C31</f>
        <v>10879548.05</v>
      </c>
      <c r="D32" s="17">
        <f>SUM(D30:D31)</f>
        <v>5323102.57</v>
      </c>
      <c r="E32" s="17">
        <f>SUM(E30:E31)</f>
        <v>0</v>
      </c>
      <c r="F32" s="17">
        <f>+F30+F31</f>
        <v>16202650.62</v>
      </c>
    </row>
    <row r="33" spans="1:6" ht="12.75">
      <c r="A33" s="11"/>
      <c r="B33" s="11"/>
      <c r="C33" s="12"/>
      <c r="D33" s="12"/>
      <c r="E33" s="12"/>
      <c r="F33" s="12"/>
    </row>
    <row r="34" spans="1:8" ht="12.75">
      <c r="A34" s="79" t="s">
        <v>36</v>
      </c>
      <c r="B34" s="79"/>
      <c r="C34" s="14">
        <v>0</v>
      </c>
      <c r="D34" s="14">
        <f>+D21+D25+D27+D29+D32</f>
        <v>13527415.9</v>
      </c>
      <c r="E34" s="14">
        <f>+E21+E25+E27+E29+E32</f>
        <v>13527415.899999999</v>
      </c>
      <c r="F34" s="14">
        <v>0</v>
      </c>
      <c r="H34" s="18"/>
    </row>
    <row r="35" spans="3:6" ht="12.75">
      <c r="C35" s="26"/>
      <c r="D35" s="26"/>
      <c r="E35" s="26"/>
      <c r="F35" s="26"/>
    </row>
    <row r="36" spans="1:6" ht="12.75">
      <c r="A36" s="50">
        <v>6100</v>
      </c>
      <c r="B36" s="50" t="s">
        <v>83</v>
      </c>
      <c r="C36" s="51">
        <v>11130298</v>
      </c>
      <c r="D36" s="51">
        <v>0</v>
      </c>
      <c r="E36" s="51">
        <v>0</v>
      </c>
      <c r="F36" s="51">
        <f>+C36+D36-E36</f>
        <v>11130298</v>
      </c>
    </row>
    <row r="37" spans="1:6" ht="12.75">
      <c r="A37" s="50">
        <v>6150</v>
      </c>
      <c r="B37" s="50" t="s">
        <v>82</v>
      </c>
      <c r="C37" s="51">
        <v>-338222.71</v>
      </c>
      <c r="D37" s="51">
        <v>4401149.97</v>
      </c>
      <c r="E37" s="51">
        <v>0</v>
      </c>
      <c r="F37" s="51">
        <f aca="true" t="shared" si="1" ref="F37:F48">+C37+D37-E37</f>
        <v>4062927.26</v>
      </c>
    </row>
    <row r="38" spans="1:6" ht="12.75">
      <c r="A38" s="50">
        <v>6200</v>
      </c>
      <c r="B38" s="50" t="s">
        <v>84</v>
      </c>
      <c r="C38" s="51">
        <v>0</v>
      </c>
      <c r="D38" s="51">
        <v>4401149.97</v>
      </c>
      <c r="E38" s="51">
        <v>4401149.97</v>
      </c>
      <c r="F38" s="51">
        <f t="shared" si="1"/>
        <v>0</v>
      </c>
    </row>
    <row r="39" spans="1:6" ht="12.75">
      <c r="A39" s="50">
        <v>6250</v>
      </c>
      <c r="B39" s="50" t="s">
        <v>85</v>
      </c>
      <c r="C39" s="51">
        <v>-10792075.29</v>
      </c>
      <c r="D39" s="51">
        <v>0</v>
      </c>
      <c r="E39" s="51">
        <v>4401149.97</v>
      </c>
      <c r="F39" s="51">
        <f t="shared" si="1"/>
        <v>-15193225.259999998</v>
      </c>
    </row>
    <row r="40" spans="1:6" ht="12.75">
      <c r="A40" s="50">
        <v>6500</v>
      </c>
      <c r="B40" s="50" t="s">
        <v>86</v>
      </c>
      <c r="C40" s="51">
        <v>-11130298</v>
      </c>
      <c r="D40" s="51">
        <v>0</v>
      </c>
      <c r="E40" s="51">
        <v>0</v>
      </c>
      <c r="F40" s="51">
        <f t="shared" si="1"/>
        <v>-11130298</v>
      </c>
    </row>
    <row r="41" spans="1:6" ht="12.75">
      <c r="A41" s="50">
        <v>6550</v>
      </c>
      <c r="B41" s="50" t="s">
        <v>87</v>
      </c>
      <c r="C41" s="51">
        <v>437588.45</v>
      </c>
      <c r="D41" s="51">
        <v>0</v>
      </c>
      <c r="E41" s="51">
        <v>5261073.79</v>
      </c>
      <c r="F41" s="51">
        <f t="shared" si="1"/>
        <v>-4823485.34</v>
      </c>
    </row>
    <row r="42" spans="1:6" ht="12.75">
      <c r="A42" s="50">
        <v>6600</v>
      </c>
      <c r="B42" s="50" t="s">
        <v>88</v>
      </c>
      <c r="C42" s="51">
        <v>0</v>
      </c>
      <c r="D42" s="51">
        <v>0</v>
      </c>
      <c r="E42" s="51">
        <v>0</v>
      </c>
      <c r="F42" s="51">
        <f t="shared" si="1"/>
        <v>0</v>
      </c>
    </row>
    <row r="43" spans="1:6" ht="12.75">
      <c r="A43" s="50">
        <v>6650</v>
      </c>
      <c r="B43" s="50" t="s">
        <v>91</v>
      </c>
      <c r="C43" s="51">
        <v>0</v>
      </c>
      <c r="D43" s="51">
        <v>2943968.33</v>
      </c>
      <c r="E43" s="51">
        <v>2943968.33</v>
      </c>
      <c r="F43" s="51">
        <f t="shared" si="1"/>
        <v>0</v>
      </c>
    </row>
    <row r="44" spans="1:7" ht="12.75">
      <c r="A44" s="50">
        <v>6700</v>
      </c>
      <c r="B44" s="50" t="s">
        <v>89</v>
      </c>
      <c r="C44" s="51">
        <v>0</v>
      </c>
      <c r="D44" s="51">
        <v>2943968.33</v>
      </c>
      <c r="E44" s="51">
        <v>2943968.33</v>
      </c>
      <c r="F44" s="51">
        <f t="shared" si="1"/>
        <v>0</v>
      </c>
      <c r="G44" s="26"/>
    </row>
    <row r="45" spans="1:6" ht="12.75">
      <c r="A45" s="50">
        <v>6750</v>
      </c>
      <c r="B45" s="50" t="s">
        <v>90</v>
      </c>
      <c r="C45" s="51">
        <v>0</v>
      </c>
      <c r="D45" s="51">
        <v>5261073.79</v>
      </c>
      <c r="E45" s="51">
        <v>5261073.79</v>
      </c>
      <c r="F45" s="51">
        <f t="shared" si="1"/>
        <v>0</v>
      </c>
    </row>
    <row r="46" spans="1:6" ht="12.75">
      <c r="A46" s="50">
        <v>6800</v>
      </c>
      <c r="B46" s="50" t="s">
        <v>92</v>
      </c>
      <c r="C46" s="51">
        <v>10692709.55</v>
      </c>
      <c r="D46" s="51">
        <v>5261073.79</v>
      </c>
      <c r="E46" s="51">
        <v>0</v>
      </c>
      <c r="F46" s="51">
        <f t="shared" si="1"/>
        <v>15953783.34</v>
      </c>
    </row>
    <row r="47" spans="1:6" ht="12.75">
      <c r="A47" s="50">
        <v>6900</v>
      </c>
      <c r="B47" s="71" t="s">
        <v>115</v>
      </c>
      <c r="C47" s="51">
        <v>199287.78</v>
      </c>
      <c r="D47" s="51">
        <v>0</v>
      </c>
      <c r="E47" s="51">
        <v>0</v>
      </c>
      <c r="F47" s="51">
        <f t="shared" si="1"/>
        <v>199287.78</v>
      </c>
    </row>
    <row r="48" spans="1:6" ht="12.75">
      <c r="A48" s="50">
        <v>6910</v>
      </c>
      <c r="B48" s="71" t="s">
        <v>116</v>
      </c>
      <c r="C48" s="51">
        <v>-199287.78</v>
      </c>
      <c r="D48" s="51">
        <v>0</v>
      </c>
      <c r="E48" s="51">
        <v>0</v>
      </c>
      <c r="F48" s="51">
        <f t="shared" si="1"/>
        <v>-199287.78</v>
      </c>
    </row>
    <row r="49" spans="1:6" ht="12.75">
      <c r="A49" s="50"/>
      <c r="B49" s="50"/>
      <c r="C49" s="51"/>
      <c r="D49" s="51"/>
      <c r="E49" s="51"/>
      <c r="F49" s="51"/>
    </row>
    <row r="50" spans="2:6" ht="12.75">
      <c r="B50" s="50" t="s">
        <v>93</v>
      </c>
      <c r="C50" s="51">
        <f>SUM(C36:C49)</f>
        <v>0</v>
      </c>
      <c r="D50" s="51">
        <f>SUM(D36:D49)</f>
        <v>25212384.18</v>
      </c>
      <c r="E50" s="51">
        <f>SUM(E36:E49)</f>
        <v>25212384.18</v>
      </c>
      <c r="F50" s="51">
        <f>SUM(F36:F49)</f>
        <v>1.862645149230957E-09</v>
      </c>
    </row>
  </sheetData>
  <sheetProtection/>
  <mergeCells count="4">
    <mergeCell ref="A1:F1"/>
    <mergeCell ref="A2:F2"/>
    <mergeCell ref="A3:F3"/>
    <mergeCell ref="A34:B34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Layout" zoomScaleNormal="150" workbookViewId="0" topLeftCell="B3">
      <selection activeCell="D37" sqref="D37"/>
    </sheetView>
  </sheetViews>
  <sheetFormatPr defaultColWidth="11.421875" defaultRowHeight="12.75"/>
  <cols>
    <col min="1" max="1" width="33.00390625" style="0" customWidth="1"/>
    <col min="3" max="3" width="12.7109375" style="0" customWidth="1"/>
    <col min="4" max="4" width="16.28125" style="0" customWidth="1"/>
    <col min="6" max="6" width="14.57421875" style="0" customWidth="1"/>
  </cols>
  <sheetData>
    <row r="1" spans="1:6" ht="15.75">
      <c r="A1" s="97" t="s">
        <v>0</v>
      </c>
      <c r="B1" s="98"/>
      <c r="C1" s="98"/>
      <c r="D1" s="98"/>
      <c r="E1" s="98"/>
      <c r="F1" s="99"/>
    </row>
    <row r="2" spans="1:6" ht="15.75">
      <c r="A2" s="76"/>
      <c r="B2" s="77"/>
      <c r="C2" s="77"/>
      <c r="D2" s="77"/>
      <c r="E2" s="77"/>
      <c r="F2" s="78"/>
    </row>
    <row r="3" spans="1:6" ht="15.75">
      <c r="A3" s="76" t="s">
        <v>37</v>
      </c>
      <c r="B3" s="77"/>
      <c r="C3" s="77"/>
      <c r="D3" s="77"/>
      <c r="E3" s="77"/>
      <c r="F3" s="78"/>
    </row>
    <row r="4" spans="1:6" ht="12.75">
      <c r="A4" s="100" t="s">
        <v>122</v>
      </c>
      <c r="B4" s="101"/>
      <c r="C4" s="101"/>
      <c r="D4" s="101"/>
      <c r="E4" s="101"/>
      <c r="F4" s="102"/>
    </row>
    <row r="5" spans="1:6" ht="13.5" thickBot="1">
      <c r="A5" s="103"/>
      <c r="B5" s="104"/>
      <c r="C5" s="104"/>
      <c r="D5" s="104"/>
      <c r="E5" s="104"/>
      <c r="F5" s="105"/>
    </row>
    <row r="6" spans="1:6" ht="12.75">
      <c r="A6" s="19" t="s">
        <v>1</v>
      </c>
      <c r="B6" s="106" t="s">
        <v>38</v>
      </c>
      <c r="C6" s="107"/>
      <c r="D6" s="19" t="s">
        <v>9</v>
      </c>
      <c r="E6" s="108" t="s">
        <v>39</v>
      </c>
      <c r="F6" s="109"/>
    </row>
    <row r="7" spans="1:6" ht="12.75">
      <c r="A7" s="3" t="s">
        <v>40</v>
      </c>
      <c r="B7" s="91" t="s">
        <v>41</v>
      </c>
      <c r="C7" s="92"/>
      <c r="D7" s="3" t="s">
        <v>10</v>
      </c>
      <c r="E7" s="93" t="s">
        <v>42</v>
      </c>
      <c r="F7" s="94"/>
    </row>
    <row r="8" spans="1:6" ht="12.75">
      <c r="A8" s="20"/>
      <c r="B8" s="95"/>
      <c r="C8" s="95"/>
      <c r="D8" s="21"/>
      <c r="E8" s="95"/>
      <c r="F8" s="96"/>
    </row>
    <row r="9" spans="1:6" ht="13.5" thickBot="1">
      <c r="A9" s="22" t="s">
        <v>31</v>
      </c>
      <c r="B9" s="95" t="s">
        <v>1</v>
      </c>
      <c r="C9" s="95"/>
      <c r="D9" s="23" t="s">
        <v>1</v>
      </c>
      <c r="E9" s="95"/>
      <c r="F9" s="96"/>
    </row>
    <row r="10" spans="1:6" ht="13.5" thickTop="1">
      <c r="A10" s="20" t="s">
        <v>43</v>
      </c>
      <c r="B10" s="83">
        <v>7225597</v>
      </c>
      <c r="C10" s="83"/>
      <c r="D10" s="23">
        <v>3203650.5</v>
      </c>
      <c r="E10" s="83">
        <f>+B10+D10</f>
        <v>10429247.5</v>
      </c>
      <c r="F10" s="84"/>
    </row>
    <row r="11" spans="1:6" ht="12.75">
      <c r="A11" s="20" t="s">
        <v>44</v>
      </c>
      <c r="B11" s="83">
        <v>3566478.29</v>
      </c>
      <c r="C11" s="83"/>
      <c r="D11" s="23">
        <v>1197499.47</v>
      </c>
      <c r="E11" s="83">
        <f>+B11+D11</f>
        <v>4763977.76</v>
      </c>
      <c r="F11" s="84"/>
    </row>
    <row r="12" spans="1:8" ht="12.75">
      <c r="A12" s="20" t="s">
        <v>45</v>
      </c>
      <c r="B12" s="83">
        <v>0</v>
      </c>
      <c r="C12" s="83"/>
      <c r="D12" s="23">
        <v>0</v>
      </c>
      <c r="E12" s="83">
        <f>+B12+D12</f>
        <v>0</v>
      </c>
      <c r="F12" s="84"/>
      <c r="H12" s="26"/>
    </row>
    <row r="13" spans="1:6" ht="13.5" thickBot="1">
      <c r="A13" s="20" t="s">
        <v>46</v>
      </c>
      <c r="B13" s="85">
        <f>SUM(B10:C12)</f>
        <v>10792075.29</v>
      </c>
      <c r="C13" s="85"/>
      <c r="D13" s="27">
        <f>SUM(D10:D12)</f>
        <v>4401149.97</v>
      </c>
      <c r="E13" s="85">
        <f>SUM(E10:F12)</f>
        <v>15193225.26</v>
      </c>
      <c r="F13" s="86"/>
    </row>
    <row r="14" spans="1:6" ht="13.5" thickTop="1">
      <c r="A14" s="20"/>
      <c r="B14" s="83"/>
      <c r="C14" s="83"/>
      <c r="D14" s="23"/>
      <c r="E14" s="83"/>
      <c r="F14" s="84"/>
    </row>
    <row r="15" spans="1:6" ht="13.5" thickBot="1">
      <c r="A15" s="22" t="s">
        <v>47</v>
      </c>
      <c r="B15" s="83"/>
      <c r="C15" s="83"/>
      <c r="D15" s="23"/>
      <c r="E15" s="24"/>
      <c r="F15" s="25"/>
    </row>
    <row r="16" spans="1:6" ht="13.5" thickTop="1">
      <c r="A16" s="20" t="s">
        <v>48</v>
      </c>
      <c r="B16" s="87">
        <v>0</v>
      </c>
      <c r="C16" s="87"/>
      <c r="D16" s="23">
        <v>0</v>
      </c>
      <c r="E16" s="87">
        <f>SUM(B16:D16)</f>
        <v>0</v>
      </c>
      <c r="F16" s="88"/>
    </row>
    <row r="17" spans="1:6" ht="12.75">
      <c r="A17" s="20" t="s">
        <v>49</v>
      </c>
      <c r="B17" s="83">
        <v>0</v>
      </c>
      <c r="C17" s="83"/>
      <c r="D17" s="23">
        <v>0</v>
      </c>
      <c r="E17" s="83">
        <f>+B17+D17</f>
        <v>0</v>
      </c>
      <c r="F17" s="84"/>
    </row>
    <row r="18" spans="1:6" ht="12.75">
      <c r="A18" s="20" t="s">
        <v>50</v>
      </c>
      <c r="B18" s="83">
        <v>0</v>
      </c>
      <c r="C18" s="83"/>
      <c r="D18" s="23">
        <v>0</v>
      </c>
      <c r="E18" s="83">
        <f>+B18+D18</f>
        <v>0</v>
      </c>
      <c r="F18" s="84"/>
    </row>
    <row r="19" spans="1:6" ht="12.75">
      <c r="A19" s="20" t="s">
        <v>51</v>
      </c>
      <c r="B19" s="83">
        <v>0</v>
      </c>
      <c r="C19" s="83"/>
      <c r="D19" s="23">
        <v>0</v>
      </c>
      <c r="E19" s="83">
        <f>+B19+D19</f>
        <v>0</v>
      </c>
      <c r="F19" s="84"/>
    </row>
    <row r="20" spans="1:6" ht="13.5" thickBot="1">
      <c r="A20" s="20" t="s">
        <v>32</v>
      </c>
      <c r="B20" s="85">
        <f>B16+B17+B18+B19</f>
        <v>0</v>
      </c>
      <c r="C20" s="85"/>
      <c r="D20" s="27">
        <f>SUM(D16:D19)</f>
        <v>0</v>
      </c>
      <c r="E20" s="85">
        <f>SUM(E16:F19)</f>
        <v>0</v>
      </c>
      <c r="F20" s="86"/>
    </row>
    <row r="21" spans="1:6" ht="13.5" thickTop="1">
      <c r="A21" s="20"/>
      <c r="B21" s="83"/>
      <c r="C21" s="83"/>
      <c r="D21" s="23"/>
      <c r="E21" s="83"/>
      <c r="F21" s="84"/>
    </row>
    <row r="22" spans="1:6" ht="12.75">
      <c r="A22" s="20" t="s">
        <v>52</v>
      </c>
      <c r="B22" s="89">
        <f>+B13+B20</f>
        <v>10792075.29</v>
      </c>
      <c r="C22" s="89"/>
      <c r="D22" s="28">
        <f>+D13+D20</f>
        <v>4401149.97</v>
      </c>
      <c r="E22" s="89">
        <f>+E13+E20</f>
        <v>15193225.26</v>
      </c>
      <c r="F22" s="90"/>
    </row>
    <row r="23" spans="1:6" ht="12.75">
      <c r="A23" s="20"/>
      <c r="B23" s="83"/>
      <c r="C23" s="83"/>
      <c r="D23" s="23"/>
      <c r="E23" s="83"/>
      <c r="F23" s="84"/>
    </row>
    <row r="24" spans="1:6" ht="13.5" thickBot="1">
      <c r="A24" s="22" t="s">
        <v>53</v>
      </c>
      <c r="B24" s="83"/>
      <c r="C24" s="83"/>
      <c r="D24" s="23"/>
      <c r="E24" s="83"/>
      <c r="F24" s="84"/>
    </row>
    <row r="25" spans="1:6" ht="13.5" thickTop="1">
      <c r="A25" s="20" t="s">
        <v>54</v>
      </c>
      <c r="B25" s="83">
        <v>4238578.12</v>
      </c>
      <c r="C25" s="83"/>
      <c r="D25" s="23">
        <v>2943968.33</v>
      </c>
      <c r="E25" s="83">
        <f>+B25+D25</f>
        <v>7182546.45</v>
      </c>
      <c r="F25" s="84"/>
    </row>
    <row r="26" spans="1:6" ht="12.75">
      <c r="A26" s="20" t="s">
        <v>55</v>
      </c>
      <c r="B26" s="83">
        <v>1139589.11</v>
      </c>
      <c r="C26" s="83"/>
      <c r="D26" s="23">
        <v>420604.92</v>
      </c>
      <c r="E26" s="83">
        <f>+B26+D26</f>
        <v>1560194.03</v>
      </c>
      <c r="F26" s="84"/>
    </row>
    <row r="27" spans="1:6" ht="12.75">
      <c r="A27" s="20" t="s">
        <v>56</v>
      </c>
      <c r="B27" s="83">
        <v>5314542.32</v>
      </c>
      <c r="C27" s="83"/>
      <c r="D27" s="23">
        <v>1896500.54</v>
      </c>
      <c r="E27" s="83">
        <f>+B27+D27</f>
        <v>7211042.86</v>
      </c>
      <c r="F27" s="84"/>
    </row>
    <row r="28" spans="1:6" ht="12.75">
      <c r="A28" s="20" t="s">
        <v>119</v>
      </c>
      <c r="B28" s="87">
        <v>186838.5</v>
      </c>
      <c r="C28" s="87"/>
      <c r="D28" s="23">
        <v>62028.78</v>
      </c>
      <c r="E28" s="87">
        <f>+B28+D28</f>
        <v>248867.28</v>
      </c>
      <c r="F28" s="88"/>
    </row>
    <row r="29" spans="1:6" ht="12.75">
      <c r="A29" s="20"/>
      <c r="B29" s="83"/>
      <c r="C29" s="83"/>
      <c r="D29" s="23"/>
      <c r="E29" s="83"/>
      <c r="F29" s="84"/>
    </row>
    <row r="30" spans="1:6" ht="13.5" thickBot="1">
      <c r="A30" s="20" t="s">
        <v>57</v>
      </c>
      <c r="B30" s="85">
        <f>SUM(B25:C29)</f>
        <v>10879548.05</v>
      </c>
      <c r="C30" s="85"/>
      <c r="D30" s="27">
        <f>SUM(D25:D29)</f>
        <v>5323102.57</v>
      </c>
      <c r="E30" s="85">
        <f>SUM(E25:F29)</f>
        <v>16202650.62</v>
      </c>
      <c r="F30" s="86"/>
    </row>
    <row r="31" spans="1:6" ht="13.5" thickTop="1">
      <c r="A31" s="20"/>
      <c r="B31" s="83"/>
      <c r="C31" s="83"/>
      <c r="D31" s="23"/>
      <c r="E31" s="83"/>
      <c r="F31" s="84"/>
    </row>
    <row r="32" spans="1:6" ht="12.75">
      <c r="A32" s="29" t="s">
        <v>58</v>
      </c>
      <c r="B32" s="80">
        <f>+B22-B30</f>
        <v>-87472.76000000164</v>
      </c>
      <c r="C32" s="81"/>
      <c r="D32" s="30">
        <f>+D22-D30</f>
        <v>-921952.6000000006</v>
      </c>
      <c r="E32" s="80">
        <f>+E22-E30</f>
        <v>-1009425.3599999994</v>
      </c>
      <c r="F32" s="82"/>
    </row>
  </sheetData>
  <sheetProtection/>
  <mergeCells count="58">
    <mergeCell ref="A1:F1"/>
    <mergeCell ref="A2:F2"/>
    <mergeCell ref="A3:F3"/>
    <mergeCell ref="A4:F4"/>
    <mergeCell ref="A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32:C32"/>
    <mergeCell ref="E32:F32"/>
    <mergeCell ref="B29:C29"/>
    <mergeCell ref="E29:F29"/>
    <mergeCell ref="B30:C30"/>
    <mergeCell ref="E30:F30"/>
    <mergeCell ref="B31:C31"/>
    <mergeCell ref="E31:F3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Layout" zoomScaleNormal="150" workbookViewId="0" topLeftCell="A28">
      <selection activeCell="E59" sqref="E59"/>
    </sheetView>
  </sheetViews>
  <sheetFormatPr defaultColWidth="11.421875" defaultRowHeight="12.75"/>
  <cols>
    <col min="1" max="1" width="36.140625" style="0" customWidth="1"/>
    <col min="2" max="2" width="18.421875" style="0" customWidth="1"/>
    <col min="3" max="3" width="7.7109375" style="0" customWidth="1"/>
    <col min="4" max="4" width="38.28125" style="0" customWidth="1"/>
    <col min="5" max="5" width="16.8515625" style="0" customWidth="1"/>
  </cols>
  <sheetData>
    <row r="1" spans="1:7" ht="15.75">
      <c r="A1" s="73" t="s">
        <v>0</v>
      </c>
      <c r="B1" s="74"/>
      <c r="C1" s="74"/>
      <c r="D1" s="74"/>
      <c r="E1" s="75"/>
      <c r="F1" s="72"/>
      <c r="G1" s="36"/>
    </row>
    <row r="2" spans="1:5" ht="15.75">
      <c r="A2" s="76"/>
      <c r="B2" s="77"/>
      <c r="C2" s="77"/>
      <c r="D2" s="77"/>
      <c r="E2" s="78"/>
    </row>
    <row r="3" spans="1:5" ht="15.75">
      <c r="A3" s="76" t="s">
        <v>123</v>
      </c>
      <c r="B3" s="77"/>
      <c r="C3" s="77"/>
      <c r="D3" s="77"/>
      <c r="E3" s="78"/>
    </row>
    <row r="4" spans="1:5" ht="12.75">
      <c r="A4" s="110"/>
      <c r="B4" s="111"/>
      <c r="C4" s="111"/>
      <c r="D4" s="111"/>
      <c r="E4" s="112"/>
    </row>
    <row r="5" spans="1:5" ht="16.5" thickBot="1">
      <c r="A5" s="31" t="s">
        <v>59</v>
      </c>
      <c r="B5" s="32"/>
      <c r="C5" s="33"/>
      <c r="D5" s="31" t="s">
        <v>60</v>
      </c>
      <c r="E5" s="32"/>
    </row>
    <row r="6" spans="1:5" ht="17.25" thickBot="1" thickTop="1">
      <c r="A6" s="34" t="s">
        <v>61</v>
      </c>
      <c r="B6" s="35"/>
      <c r="C6" s="36"/>
      <c r="D6" s="34" t="s">
        <v>61</v>
      </c>
      <c r="E6" s="35"/>
    </row>
    <row r="7" spans="1:5" ht="13.5" thickTop="1">
      <c r="A7" s="37" t="s">
        <v>62</v>
      </c>
      <c r="B7" s="38">
        <v>6000</v>
      </c>
      <c r="C7" s="36"/>
      <c r="D7" s="37" t="s">
        <v>26</v>
      </c>
      <c r="E7" s="38">
        <v>323447.19</v>
      </c>
    </row>
    <row r="8" spans="1:5" ht="12.75">
      <c r="A8" s="37" t="s">
        <v>12</v>
      </c>
      <c r="B8" s="38">
        <v>205.52</v>
      </c>
      <c r="C8" s="36"/>
      <c r="D8" s="37" t="s">
        <v>94</v>
      </c>
      <c r="E8" s="35">
        <v>0.03</v>
      </c>
    </row>
    <row r="9" spans="1:5" ht="12.75">
      <c r="A9" s="37" t="s">
        <v>13</v>
      </c>
      <c r="B9" s="38">
        <v>1291230.12</v>
      </c>
      <c r="C9" s="36"/>
      <c r="D9" s="37" t="s">
        <v>27</v>
      </c>
      <c r="E9" s="38">
        <v>1139921.52</v>
      </c>
    </row>
    <row r="10" spans="1:5" ht="12.75">
      <c r="A10" s="37" t="s">
        <v>21</v>
      </c>
      <c r="B10" s="38">
        <v>0</v>
      </c>
      <c r="C10" s="36"/>
      <c r="D10" s="37"/>
      <c r="E10" s="38"/>
    </row>
    <row r="11" spans="1:5" ht="12.75">
      <c r="A11" s="37" t="s">
        <v>22</v>
      </c>
      <c r="B11" s="38">
        <v>2245</v>
      </c>
      <c r="C11" s="36"/>
      <c r="D11" s="37"/>
      <c r="E11" s="38"/>
    </row>
    <row r="12" spans="1:5" ht="13.5" thickBot="1">
      <c r="A12" s="39" t="s">
        <v>23</v>
      </c>
      <c r="B12" s="38">
        <v>10796.66</v>
      </c>
      <c r="C12" s="36"/>
      <c r="D12" s="37" t="s">
        <v>63</v>
      </c>
      <c r="E12" s="40">
        <f>SUM(E7:E9)</f>
        <v>1463368.74</v>
      </c>
    </row>
    <row r="13" spans="1:5" ht="14.25" thickBot="1" thickTop="1">
      <c r="A13" s="37" t="s">
        <v>64</v>
      </c>
      <c r="B13" s="40">
        <f>SUM(B7:B12)</f>
        <v>1310477.3</v>
      </c>
      <c r="C13" s="36"/>
      <c r="D13" s="37"/>
      <c r="E13" s="41"/>
    </row>
    <row r="14" spans="1:5" ht="13.5" thickTop="1">
      <c r="A14" s="37"/>
      <c r="B14" s="38"/>
      <c r="C14" s="36"/>
      <c r="D14" s="37"/>
      <c r="E14" s="35"/>
    </row>
    <row r="15" spans="1:5" ht="16.5" thickBot="1">
      <c r="A15" s="34" t="s">
        <v>65</v>
      </c>
      <c r="B15" s="38"/>
      <c r="C15" s="36"/>
      <c r="D15" s="37"/>
      <c r="E15" s="35"/>
    </row>
    <row r="16" spans="1:5" ht="13.5" thickTop="1">
      <c r="A16" s="37" t="s">
        <v>14</v>
      </c>
      <c r="B16" s="38">
        <v>1615797</v>
      </c>
      <c r="C16" s="36"/>
      <c r="D16" s="37"/>
      <c r="E16" s="35"/>
    </row>
    <row r="17" spans="1:5" ht="12.75">
      <c r="A17" s="37" t="s">
        <v>66</v>
      </c>
      <c r="B17" s="38">
        <v>-1446593.98</v>
      </c>
      <c r="C17" s="36"/>
      <c r="D17" s="37"/>
      <c r="E17" s="35"/>
    </row>
    <row r="18" spans="1:5" ht="12.75">
      <c r="A18" s="37" t="s">
        <v>67</v>
      </c>
      <c r="B18" s="38">
        <v>722439.44</v>
      </c>
      <c r="C18" s="36"/>
      <c r="D18" s="37"/>
      <c r="E18" s="35"/>
    </row>
    <row r="19" spans="1:5" ht="12.75">
      <c r="A19" s="37" t="s">
        <v>68</v>
      </c>
      <c r="B19" s="38">
        <v>-473254.61</v>
      </c>
      <c r="C19" s="36"/>
      <c r="D19" s="37"/>
      <c r="E19" s="38"/>
    </row>
    <row r="20" spans="1:5" ht="12.75">
      <c r="A20" s="37" t="s">
        <v>17</v>
      </c>
      <c r="B20" s="38">
        <v>1099928.65</v>
      </c>
      <c r="C20" s="36"/>
      <c r="D20" s="37"/>
      <c r="E20" s="35"/>
    </row>
    <row r="21" spans="1:5" ht="12.75">
      <c r="A21" s="37" t="s">
        <v>69</v>
      </c>
      <c r="B21" s="38">
        <v>-1018583.68</v>
      </c>
      <c r="C21" s="36"/>
      <c r="D21" s="37"/>
      <c r="E21" s="35"/>
    </row>
    <row r="22" spans="1:5" ht="16.5" thickBot="1">
      <c r="A22" s="37" t="s">
        <v>70</v>
      </c>
      <c r="B22" s="38">
        <v>63161.45</v>
      </c>
      <c r="C22" s="36"/>
      <c r="D22" s="34" t="s">
        <v>71</v>
      </c>
      <c r="E22" s="38"/>
    </row>
    <row r="23" spans="1:5" ht="13.5" thickTop="1">
      <c r="A23" s="37" t="s">
        <v>72</v>
      </c>
      <c r="B23" s="38">
        <v>-64477.21</v>
      </c>
      <c r="C23" s="36"/>
      <c r="D23" s="42" t="s">
        <v>73</v>
      </c>
      <c r="E23" s="38">
        <v>1354950.98</v>
      </c>
    </row>
    <row r="24" spans="1:5" ht="12.75">
      <c r="A24" s="37"/>
      <c r="B24" s="38"/>
      <c r="C24" s="36"/>
      <c r="D24" s="37" t="s">
        <v>74</v>
      </c>
      <c r="E24" s="38">
        <v>-1009425.36</v>
      </c>
    </row>
    <row r="25" spans="1:5" ht="13.5" thickBot="1">
      <c r="A25" s="37" t="s">
        <v>75</v>
      </c>
      <c r="B25" s="40">
        <f>SUM(B16:B24)</f>
        <v>498417.0599999999</v>
      </c>
      <c r="C25" s="36"/>
      <c r="D25" s="37"/>
      <c r="E25" s="35"/>
    </row>
    <row r="26" spans="1:5" ht="13.5" thickTop="1">
      <c r="A26" s="37"/>
      <c r="B26" s="38"/>
      <c r="C26" s="36"/>
      <c r="D26" s="37"/>
      <c r="E26" s="35"/>
    </row>
    <row r="27" spans="1:5" ht="16.5" thickBot="1">
      <c r="A27" s="34" t="s">
        <v>76</v>
      </c>
      <c r="B27" s="38"/>
      <c r="C27" s="36"/>
      <c r="D27" s="37" t="s">
        <v>77</v>
      </c>
      <c r="E27" s="40">
        <f>SUM(E23:E26)</f>
        <v>345525.62</v>
      </c>
    </row>
    <row r="28" spans="1:5" ht="13.5" thickTop="1">
      <c r="A28" s="37" t="s">
        <v>78</v>
      </c>
      <c r="B28" s="38">
        <v>0</v>
      </c>
      <c r="C28" s="36"/>
      <c r="D28" s="37"/>
      <c r="E28" s="35"/>
    </row>
    <row r="29" spans="1:5" ht="12.75">
      <c r="A29" s="37" t="s">
        <v>79</v>
      </c>
      <c r="B29" s="38">
        <v>0</v>
      </c>
      <c r="C29" s="36"/>
      <c r="D29" s="37"/>
      <c r="E29" s="38"/>
    </row>
    <row r="30" spans="1:5" ht="12.75">
      <c r="A30" s="37" t="s">
        <v>24</v>
      </c>
      <c r="B30" s="38">
        <v>0</v>
      </c>
      <c r="C30" s="36"/>
      <c r="D30" s="37"/>
      <c r="E30" s="38"/>
    </row>
    <row r="31" spans="1:5" ht="12.75">
      <c r="A31" s="37"/>
      <c r="B31" s="38"/>
      <c r="C31" s="36"/>
      <c r="D31" s="37"/>
      <c r="E31" s="43"/>
    </row>
    <row r="32" spans="1:5" ht="13.5" thickBot="1">
      <c r="A32" s="37" t="s">
        <v>80</v>
      </c>
      <c r="B32" s="40">
        <f>SUM(B28:B30)</f>
        <v>0</v>
      </c>
      <c r="C32" s="36"/>
      <c r="D32" s="37"/>
      <c r="E32" s="38"/>
    </row>
    <row r="33" spans="1:5" ht="16.5" thickTop="1">
      <c r="A33" s="37"/>
      <c r="B33" s="38"/>
      <c r="C33" s="36"/>
      <c r="D33" s="44"/>
      <c r="E33" s="45"/>
    </row>
    <row r="34" spans="1:5" ht="16.5" thickBot="1">
      <c r="A34" s="34" t="s">
        <v>25</v>
      </c>
      <c r="B34" s="46">
        <f>B13+B25+B32</f>
        <v>1808894.3599999999</v>
      </c>
      <c r="C34" s="36"/>
      <c r="D34" s="34" t="s">
        <v>81</v>
      </c>
      <c r="E34" s="46">
        <f>E12+E27</f>
        <v>1808894.3599999999</v>
      </c>
    </row>
    <row r="35" spans="1:5" ht="13.5" thickTop="1">
      <c r="A35" s="47"/>
      <c r="B35" s="48"/>
      <c r="C35" s="49"/>
      <c r="D35" s="47"/>
      <c r="E35" s="48"/>
    </row>
    <row r="36" spans="1:5" ht="12.75">
      <c r="A36" s="36"/>
      <c r="B36" s="36"/>
      <c r="C36" s="36"/>
      <c r="D36" s="36"/>
      <c r="E36" s="36"/>
    </row>
    <row r="37" spans="1:5" ht="12.75">
      <c r="A37" s="53">
        <v>6100</v>
      </c>
      <c r="B37" s="53" t="s">
        <v>83</v>
      </c>
      <c r="C37" s="54"/>
      <c r="D37" s="36"/>
      <c r="E37" s="52">
        <v>11130298</v>
      </c>
    </row>
    <row r="38" spans="1:5" ht="12.75">
      <c r="A38" s="53">
        <v>6150</v>
      </c>
      <c r="B38" s="53" t="s">
        <v>82</v>
      </c>
      <c r="C38" s="54"/>
      <c r="D38" s="36"/>
      <c r="E38" s="52">
        <v>4062927.26</v>
      </c>
    </row>
    <row r="39" spans="1:5" ht="12.75">
      <c r="A39" s="53">
        <v>6200</v>
      </c>
      <c r="B39" s="53" t="s">
        <v>84</v>
      </c>
      <c r="C39" s="54"/>
      <c r="D39" s="36"/>
      <c r="E39" s="52">
        <v>0</v>
      </c>
    </row>
    <row r="40" spans="1:5" ht="12.75">
      <c r="A40" s="53">
        <v>6250</v>
      </c>
      <c r="B40" s="53" t="s">
        <v>85</v>
      </c>
      <c r="C40" s="54"/>
      <c r="D40" s="36"/>
      <c r="E40" s="52">
        <v>-15193225.26</v>
      </c>
    </row>
    <row r="41" spans="1:5" ht="12.75">
      <c r="A41" s="53">
        <v>6500</v>
      </c>
      <c r="B41" s="53" t="s">
        <v>86</v>
      </c>
      <c r="C41" s="54"/>
      <c r="D41" s="36"/>
      <c r="E41" s="52">
        <v>-11130298</v>
      </c>
    </row>
    <row r="42" spans="1:5" ht="12.75">
      <c r="A42" s="53">
        <v>6550</v>
      </c>
      <c r="B42" s="53" t="s">
        <v>87</v>
      </c>
      <c r="C42" s="54"/>
      <c r="D42" s="36"/>
      <c r="E42" s="52">
        <v>-4823485.34</v>
      </c>
    </row>
    <row r="43" spans="1:5" ht="12.75">
      <c r="A43" s="53">
        <v>6600</v>
      </c>
      <c r="B43" s="53" t="s">
        <v>88</v>
      </c>
      <c r="C43" s="54"/>
      <c r="D43" s="36"/>
      <c r="E43" s="52">
        <v>0</v>
      </c>
    </row>
    <row r="44" spans="1:5" ht="12.75">
      <c r="A44" s="53">
        <v>6650</v>
      </c>
      <c r="B44" s="53" t="s">
        <v>91</v>
      </c>
      <c r="C44" s="54"/>
      <c r="D44" s="36"/>
      <c r="E44" s="52">
        <v>0</v>
      </c>
    </row>
    <row r="45" spans="1:5" ht="12.75">
      <c r="A45" s="53">
        <v>6700</v>
      </c>
      <c r="B45" s="53" t="s">
        <v>89</v>
      </c>
      <c r="C45" s="54"/>
      <c r="D45" s="36"/>
      <c r="E45" s="52">
        <v>0</v>
      </c>
    </row>
    <row r="46" spans="1:5" ht="12.75">
      <c r="A46" s="53">
        <v>6750</v>
      </c>
      <c r="B46" s="53" t="s">
        <v>90</v>
      </c>
      <c r="C46" s="54"/>
      <c r="D46" s="36"/>
      <c r="E46" s="52">
        <v>0</v>
      </c>
    </row>
    <row r="47" spans="1:5" ht="12.75">
      <c r="A47" s="53">
        <v>6800</v>
      </c>
      <c r="B47" s="53" t="s">
        <v>92</v>
      </c>
      <c r="C47" s="54"/>
      <c r="D47" s="36"/>
      <c r="E47" s="52">
        <v>15953783.34</v>
      </c>
    </row>
    <row r="48" spans="1:5" ht="12.75">
      <c r="A48" s="53">
        <v>6900</v>
      </c>
      <c r="B48" s="53" t="s">
        <v>117</v>
      </c>
      <c r="C48" s="54"/>
      <c r="D48" s="36"/>
      <c r="E48" s="52">
        <v>199287.78</v>
      </c>
    </row>
    <row r="49" spans="1:5" ht="12.75">
      <c r="A49" s="53">
        <v>6910</v>
      </c>
      <c r="B49" s="53" t="s">
        <v>116</v>
      </c>
      <c r="C49" s="54"/>
      <c r="D49" s="36"/>
      <c r="E49" s="52">
        <v>-199287.78</v>
      </c>
    </row>
    <row r="50" spans="1:5" ht="12.75">
      <c r="A50" s="53"/>
      <c r="B50" s="53"/>
      <c r="C50" s="53"/>
      <c r="E50" s="52"/>
    </row>
    <row r="51" spans="1:5" ht="12.75">
      <c r="A51" s="53"/>
      <c r="B51" s="53" t="s">
        <v>93</v>
      </c>
      <c r="C51" s="53"/>
      <c r="E51" s="52">
        <f>SUM(E37:E50)</f>
        <v>0</v>
      </c>
    </row>
  </sheetData>
  <sheetProtection/>
  <mergeCells count="4">
    <mergeCell ref="A2:E2"/>
    <mergeCell ref="A3:E3"/>
    <mergeCell ref="A4:E4"/>
    <mergeCell ref="A1:E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Layout" zoomScaleNormal="150" workbookViewId="0" topLeftCell="A16">
      <selection activeCell="A66" sqref="A66:D66"/>
    </sheetView>
  </sheetViews>
  <sheetFormatPr defaultColWidth="11.421875" defaultRowHeight="12.75"/>
  <cols>
    <col min="1" max="1" width="31.7109375" style="0" customWidth="1"/>
    <col min="2" max="2" width="27.8515625" style="0" customWidth="1"/>
    <col min="3" max="3" width="18.140625" style="0" customWidth="1"/>
    <col min="4" max="4" width="18.421875" style="0" customWidth="1"/>
  </cols>
  <sheetData>
    <row r="1" ht="12.75">
      <c r="C1" s="55"/>
    </row>
    <row r="2" spans="1:3" ht="18">
      <c r="A2" s="56" t="s">
        <v>95</v>
      </c>
      <c r="B2" s="56"/>
      <c r="C2" s="55"/>
    </row>
    <row r="3" spans="1:3" ht="18">
      <c r="A3" s="56" t="s">
        <v>96</v>
      </c>
      <c r="B3" s="56"/>
      <c r="C3" s="55"/>
    </row>
    <row r="4" spans="1:3" ht="15.75">
      <c r="A4" s="113" t="s">
        <v>97</v>
      </c>
      <c r="B4" s="113"/>
      <c r="C4" s="113"/>
    </row>
    <row r="5" spans="1:3" ht="15.75">
      <c r="A5" s="113" t="s">
        <v>124</v>
      </c>
      <c r="B5" s="113"/>
      <c r="C5" s="113"/>
    </row>
    <row r="6" spans="1:3" ht="12.75">
      <c r="A6" s="36"/>
      <c r="B6" s="36"/>
      <c r="C6" s="57"/>
    </row>
    <row r="7" spans="1:3" ht="12.75">
      <c r="A7" s="114"/>
      <c r="B7" s="114"/>
      <c r="C7" s="57"/>
    </row>
    <row r="8" spans="1:3" ht="12.75">
      <c r="A8" s="115" t="s">
        <v>98</v>
      </c>
      <c r="B8" s="115"/>
      <c r="C8" s="59">
        <v>-787472.32</v>
      </c>
    </row>
    <row r="9" spans="1:3" ht="12.75">
      <c r="A9" s="114"/>
      <c r="B9" s="114"/>
      <c r="C9" s="57"/>
    </row>
    <row r="10" spans="1:3" ht="12.75">
      <c r="A10" s="115" t="s">
        <v>99</v>
      </c>
      <c r="B10" s="115"/>
      <c r="C10" s="57"/>
    </row>
    <row r="11" spans="1:3" ht="12.75">
      <c r="A11" s="114"/>
      <c r="B11" s="114"/>
      <c r="C11" s="57"/>
    </row>
    <row r="12" spans="1:3" ht="12.75">
      <c r="A12" s="114" t="s">
        <v>125</v>
      </c>
      <c r="B12" s="114"/>
      <c r="C12" s="57">
        <v>-22.5</v>
      </c>
    </row>
    <row r="13" spans="1:3" ht="12.75">
      <c r="A13" s="114" t="s">
        <v>126</v>
      </c>
      <c r="B13" s="114"/>
      <c r="C13" s="57">
        <v>0</v>
      </c>
    </row>
    <row r="14" spans="1:3" ht="12.75">
      <c r="A14" s="58" t="s">
        <v>127</v>
      </c>
      <c r="B14" s="58"/>
      <c r="C14" s="57">
        <v>49000</v>
      </c>
    </row>
    <row r="15" spans="1:3" ht="12.75">
      <c r="A15" s="114" t="s">
        <v>128</v>
      </c>
      <c r="B15" s="114"/>
      <c r="C15" s="57">
        <v>0</v>
      </c>
    </row>
    <row r="16" spans="1:3" ht="12.75">
      <c r="A16" s="114" t="s">
        <v>129</v>
      </c>
      <c r="B16" s="114"/>
      <c r="C16" s="57">
        <v>41352.52</v>
      </c>
    </row>
    <row r="17" spans="1:3" ht="12.75">
      <c r="A17" s="58" t="s">
        <v>130</v>
      </c>
      <c r="B17" s="58"/>
      <c r="C17" s="57">
        <v>0</v>
      </c>
    </row>
    <row r="18" spans="1:3" ht="12.75">
      <c r="A18" s="114"/>
      <c r="B18" s="114"/>
      <c r="C18" s="57"/>
    </row>
    <row r="19" spans="1:3" ht="12.75">
      <c r="A19" s="115" t="s">
        <v>100</v>
      </c>
      <c r="B19" s="115"/>
      <c r="C19" s="57"/>
    </row>
    <row r="20" spans="1:3" ht="12.75">
      <c r="A20" s="114" t="s">
        <v>101</v>
      </c>
      <c r="B20" s="114"/>
      <c r="C20" s="57">
        <v>323447.19</v>
      </c>
    </row>
    <row r="21" spans="1:3" ht="12.75">
      <c r="A21" s="58" t="s">
        <v>102</v>
      </c>
      <c r="B21" s="58"/>
      <c r="C21" s="57">
        <v>-86914.16</v>
      </c>
    </row>
    <row r="22" spans="1:3" ht="12.75">
      <c r="A22" s="114" t="s">
        <v>103</v>
      </c>
      <c r="B22" s="114"/>
      <c r="C22" s="57">
        <v>374510.68</v>
      </c>
    </row>
    <row r="23" spans="1:3" ht="13.5" thickBot="1">
      <c r="A23" s="114"/>
      <c r="B23" s="114"/>
      <c r="C23" s="60"/>
    </row>
    <row r="24" spans="1:3" ht="12.75">
      <c r="A24" s="115" t="s">
        <v>104</v>
      </c>
      <c r="B24" s="115"/>
      <c r="C24" s="59">
        <f>SUM(C8:C23)</f>
        <v>-86098.58999999991</v>
      </c>
    </row>
    <row r="25" spans="1:3" ht="12.75">
      <c r="A25" s="114"/>
      <c r="B25" s="114"/>
      <c r="C25" s="57"/>
    </row>
    <row r="26" spans="1:3" ht="12.75">
      <c r="A26" s="114"/>
      <c r="B26" s="114"/>
      <c r="C26" s="57"/>
    </row>
    <row r="27" spans="1:3" ht="12.75">
      <c r="A27" s="115" t="s">
        <v>105</v>
      </c>
      <c r="B27" s="115"/>
      <c r="C27" s="57"/>
    </row>
    <row r="28" spans="1:3" ht="12.75">
      <c r="A28" s="114" t="s">
        <v>106</v>
      </c>
      <c r="B28" s="114"/>
      <c r="C28" s="57">
        <v>0</v>
      </c>
    </row>
    <row r="29" spans="1:3" ht="13.5" thickBot="1">
      <c r="A29" s="114"/>
      <c r="B29" s="114"/>
      <c r="C29" s="61"/>
    </row>
    <row r="30" spans="1:3" ht="12.75">
      <c r="A30" s="115" t="s">
        <v>107</v>
      </c>
      <c r="B30" s="115"/>
      <c r="C30" s="59">
        <f>+C24-C28</f>
        <v>-86098.58999999991</v>
      </c>
    </row>
    <row r="31" spans="1:3" ht="12.75">
      <c r="A31" s="114"/>
      <c r="B31" s="114"/>
      <c r="C31" s="57"/>
    </row>
    <row r="32" spans="1:3" ht="13.5" thickBot="1">
      <c r="A32" s="115" t="s">
        <v>108</v>
      </c>
      <c r="B32" s="115"/>
      <c r="C32" s="62">
        <v>92304.11</v>
      </c>
    </row>
    <row r="33" spans="1:3" ht="12.75">
      <c r="A33" s="114"/>
      <c r="B33" s="114"/>
      <c r="C33" s="57"/>
    </row>
    <row r="34" spans="1:3" ht="13.5" thickBot="1">
      <c r="A34" s="115" t="s">
        <v>109</v>
      </c>
      <c r="B34" s="115"/>
      <c r="C34" s="63">
        <f>+C30+C32</f>
        <v>6205.520000000091</v>
      </c>
    </row>
    <row r="35" spans="1:3" ht="13.5" thickTop="1">
      <c r="A35" s="64"/>
      <c r="B35" s="64"/>
      <c r="C35" s="59"/>
    </row>
    <row r="36" spans="1:3" ht="12.75">
      <c r="A36" s="64"/>
      <c r="B36" s="64"/>
      <c r="C36" s="59"/>
    </row>
    <row r="37" spans="1:4" ht="12.75">
      <c r="A37" s="116" t="s">
        <v>110</v>
      </c>
      <c r="B37" s="116"/>
      <c r="C37" s="116"/>
      <c r="D37" s="116"/>
    </row>
    <row r="38" spans="1:3" ht="12.75">
      <c r="A38" s="65"/>
      <c r="B38" s="65"/>
      <c r="C38" s="65"/>
    </row>
    <row r="39" spans="1:3" ht="12.75">
      <c r="A39" s="65"/>
      <c r="B39" s="65"/>
      <c r="C39" s="65"/>
    </row>
    <row r="40" spans="1:4" ht="12.75">
      <c r="A40" s="117" t="s">
        <v>111</v>
      </c>
      <c r="B40" s="117"/>
      <c r="C40" s="117"/>
      <c r="D40" s="117"/>
    </row>
    <row r="41" spans="1:4" ht="12.75">
      <c r="A41" s="117" t="s">
        <v>120</v>
      </c>
      <c r="B41" s="117"/>
      <c r="C41" s="117"/>
      <c r="D41" s="117"/>
    </row>
    <row r="42" spans="1:4" ht="12.75">
      <c r="A42" s="118" t="s">
        <v>118</v>
      </c>
      <c r="B42" s="118"/>
      <c r="C42" s="118"/>
      <c r="D42" s="118"/>
    </row>
    <row r="43" ht="12.75">
      <c r="C43" s="55"/>
    </row>
    <row r="44" ht="12.75">
      <c r="C44" s="55"/>
    </row>
    <row r="45" spans="1:4" ht="18">
      <c r="A45" s="119" t="s">
        <v>95</v>
      </c>
      <c r="B45" s="119"/>
      <c r="C45" s="119"/>
      <c r="D45" s="119"/>
    </row>
    <row r="46" spans="1:4" ht="18">
      <c r="A46" s="119" t="s">
        <v>96</v>
      </c>
      <c r="B46" s="119"/>
      <c r="C46" s="119"/>
      <c r="D46" s="119"/>
    </row>
    <row r="47" spans="1:4" ht="15.75">
      <c r="A47" s="113" t="s">
        <v>112</v>
      </c>
      <c r="B47" s="113"/>
      <c r="C47" s="113"/>
      <c r="D47" s="113"/>
    </row>
    <row r="48" spans="1:4" ht="15.75">
      <c r="A48" s="113" t="s">
        <v>124</v>
      </c>
      <c r="B48" s="113"/>
      <c r="C48" s="113"/>
      <c r="D48" s="113"/>
    </row>
    <row r="49" spans="1:4" ht="18">
      <c r="A49" s="66"/>
      <c r="B49" s="66"/>
      <c r="C49" s="66"/>
      <c r="D49" s="66"/>
    </row>
    <row r="50" spans="1:4" ht="18">
      <c r="A50" s="66"/>
      <c r="B50" s="66"/>
      <c r="C50" s="66"/>
      <c r="D50" s="66"/>
    </row>
    <row r="51" spans="1:4" ht="38.25">
      <c r="A51" s="36"/>
      <c r="B51" s="67" t="s">
        <v>71</v>
      </c>
      <c r="C51" s="68" t="s">
        <v>113</v>
      </c>
      <c r="D51" s="68" t="s">
        <v>77</v>
      </c>
    </row>
    <row r="52" spans="1:4" ht="12.75">
      <c r="A52" s="36"/>
      <c r="B52" s="57"/>
      <c r="C52" s="57"/>
      <c r="D52" s="57"/>
    </row>
    <row r="53" spans="1:4" ht="12.75">
      <c r="A53" s="69" t="s">
        <v>131</v>
      </c>
      <c r="B53" s="57">
        <v>1354950.28</v>
      </c>
      <c r="C53" s="57"/>
      <c r="D53" s="57">
        <f>+B53-C53</f>
        <v>1354950.28</v>
      </c>
    </row>
    <row r="54" spans="1:4" ht="12.75">
      <c r="A54" s="36"/>
      <c r="B54" s="57"/>
      <c r="C54" s="57"/>
      <c r="D54" s="57"/>
    </row>
    <row r="55" spans="1:4" ht="12.75">
      <c r="A55" s="36" t="s">
        <v>114</v>
      </c>
      <c r="B55" s="57">
        <v>0</v>
      </c>
      <c r="C55" s="57">
        <v>0</v>
      </c>
      <c r="D55" s="57">
        <v>0</v>
      </c>
    </row>
    <row r="56" spans="1:4" ht="12.75">
      <c r="A56" s="36"/>
      <c r="B56" s="57"/>
      <c r="C56" s="57"/>
      <c r="D56" s="57"/>
    </row>
    <row r="57" spans="1:4" ht="12.75">
      <c r="A57" s="36" t="s">
        <v>74</v>
      </c>
      <c r="B57" s="57">
        <v>0</v>
      </c>
      <c r="C57" s="57">
        <v>-1009425.36</v>
      </c>
      <c r="D57" s="57">
        <f>+B57+C57</f>
        <v>-1009425.36</v>
      </c>
    </row>
    <row r="58" spans="1:4" ht="12.75">
      <c r="A58" s="36"/>
      <c r="B58" s="57"/>
      <c r="C58" s="57"/>
      <c r="D58" s="57"/>
    </row>
    <row r="59" spans="1:4" ht="13.5" thickBot="1">
      <c r="A59" s="69" t="s">
        <v>132</v>
      </c>
      <c r="B59" s="70">
        <f>+B53+B55+B57</f>
        <v>1354950.28</v>
      </c>
      <c r="C59" s="70">
        <f>+C57</f>
        <v>-1009425.36</v>
      </c>
      <c r="D59" s="70">
        <f>+D53+D57</f>
        <v>345524.92000000004</v>
      </c>
    </row>
    <row r="60" spans="1:4" ht="13.5" thickTop="1">
      <c r="A60" s="36"/>
      <c r="B60" s="57"/>
      <c r="C60" s="57"/>
      <c r="D60" s="57"/>
    </row>
    <row r="61" ht="12.75">
      <c r="C61" s="55"/>
    </row>
    <row r="62" spans="1:4" ht="12.75">
      <c r="A62" s="116" t="s">
        <v>110</v>
      </c>
      <c r="B62" s="116"/>
      <c r="C62" s="116"/>
      <c r="D62" s="116"/>
    </row>
    <row r="63" spans="1:3" ht="12.75">
      <c r="A63" s="65"/>
      <c r="B63" s="65"/>
      <c r="C63" s="65"/>
    </row>
    <row r="64" spans="1:3" ht="12.75">
      <c r="A64" s="65"/>
      <c r="B64" s="65"/>
      <c r="C64" s="65"/>
    </row>
    <row r="65" spans="1:4" ht="12.75">
      <c r="A65" s="117" t="s">
        <v>111</v>
      </c>
      <c r="B65" s="117"/>
      <c r="C65" s="117"/>
      <c r="D65" s="117"/>
    </row>
    <row r="66" spans="1:4" ht="12.75">
      <c r="A66" s="117" t="s">
        <v>120</v>
      </c>
      <c r="B66" s="117"/>
      <c r="C66" s="117"/>
      <c r="D66" s="117"/>
    </row>
    <row r="67" spans="1:4" ht="12.75">
      <c r="A67" s="118" t="s">
        <v>118</v>
      </c>
      <c r="B67" s="118"/>
      <c r="C67" s="118"/>
      <c r="D67" s="118"/>
    </row>
    <row r="68" ht="12.75">
      <c r="C68" s="55"/>
    </row>
  </sheetData>
  <sheetProtection/>
  <mergeCells count="39">
    <mergeCell ref="A65:D65"/>
    <mergeCell ref="A66:D66"/>
    <mergeCell ref="A67:D67"/>
    <mergeCell ref="A42:D42"/>
    <mergeCell ref="A45:D45"/>
    <mergeCell ref="A46:D46"/>
    <mergeCell ref="A47:D47"/>
    <mergeCell ref="A48:D48"/>
    <mergeCell ref="A62:D62"/>
    <mergeCell ref="A32:B32"/>
    <mergeCell ref="A33:B33"/>
    <mergeCell ref="A34:B34"/>
    <mergeCell ref="A37:D37"/>
    <mergeCell ref="A40:D40"/>
    <mergeCell ref="A41:D41"/>
    <mergeCell ref="A26:B26"/>
    <mergeCell ref="A27:B27"/>
    <mergeCell ref="A28:B28"/>
    <mergeCell ref="A29:B29"/>
    <mergeCell ref="A30:B30"/>
    <mergeCell ref="A31:B31"/>
    <mergeCell ref="A19:B19"/>
    <mergeCell ref="A20:B20"/>
    <mergeCell ref="A22:B22"/>
    <mergeCell ref="A23:B23"/>
    <mergeCell ref="A24:B24"/>
    <mergeCell ref="A25:B25"/>
    <mergeCell ref="A11:B11"/>
    <mergeCell ref="A12:B12"/>
    <mergeCell ref="A13:B13"/>
    <mergeCell ref="A15:B15"/>
    <mergeCell ref="A16:B16"/>
    <mergeCell ref="A18:B18"/>
    <mergeCell ref="A4:C4"/>
    <mergeCell ref="A5:C5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CEGERR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Castro Verdugo</dc:creator>
  <cp:keywords/>
  <dc:description/>
  <cp:lastModifiedBy>CEGSELENE</cp:lastModifiedBy>
  <cp:lastPrinted>2013-09-23T18:06:20Z</cp:lastPrinted>
  <dcterms:created xsi:type="dcterms:W3CDTF">2011-05-18T17:39:13Z</dcterms:created>
  <dcterms:modified xsi:type="dcterms:W3CDTF">2014-04-02T20:06:51Z</dcterms:modified>
  <cp:category/>
  <cp:version/>
  <cp:contentType/>
  <cp:contentStatus/>
</cp:coreProperties>
</file>