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BT (PROPUESTA)" sheetId="2" r:id="rId1"/>
  </sheets>
  <definedNames>
    <definedName name="_xlnm.Print_Area" localSheetId="0">'BT (PROPUESTA)'!$B$1:$AJ$36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D36" i="2" s="1"/>
  <c r="D34" i="2"/>
  <c r="E34" i="2"/>
  <c r="E33" i="2"/>
  <c r="D33" i="2"/>
  <c r="E32" i="2"/>
  <c r="D32" i="2"/>
  <c r="AG15" i="2"/>
  <c r="AH15" i="2" s="1"/>
  <c r="AI15" i="2" s="1"/>
  <c r="AB15" i="2"/>
  <c r="AC15" i="2" s="1"/>
  <c r="AD15" i="2" s="1"/>
  <c r="W15" i="2"/>
  <c r="X15" i="2" s="1"/>
  <c r="Y15" i="2" s="1"/>
  <c r="R15" i="2"/>
  <c r="S15" i="2" s="1"/>
  <c r="T15" i="2" s="1"/>
  <c r="M15" i="2"/>
  <c r="N15" i="2" s="1"/>
  <c r="O15" i="2" s="1"/>
  <c r="G17" i="2"/>
  <c r="N6" i="2"/>
  <c r="O6" i="2" s="1"/>
  <c r="W8" i="2"/>
  <c r="X8" i="2" s="1"/>
  <c r="AF17" i="2"/>
  <c r="AA17" i="2"/>
  <c r="V17" i="2"/>
  <c r="Q17" i="2"/>
  <c r="L17" i="2"/>
  <c r="AG8" i="2"/>
  <c r="AH8" i="2" s="1"/>
  <c r="AI8" i="2" s="1"/>
  <c r="AB8" i="2"/>
  <c r="AC8" i="2" s="1"/>
  <c r="AD8" i="2" s="1"/>
  <c r="AB7" i="2"/>
  <c r="AC7" i="2" s="1"/>
  <c r="AD7" i="2" s="1"/>
  <c r="AG12" i="2"/>
  <c r="AH12" i="2" s="1"/>
  <c r="AI12" i="2" s="1"/>
  <c r="I16" i="2"/>
  <c r="J16" i="2" s="1"/>
  <c r="H16" i="2"/>
  <c r="AH16" i="2"/>
  <c r="AI16" i="2" s="1"/>
  <c r="AG16" i="2"/>
  <c r="AC16" i="2"/>
  <c r="AD16" i="2" s="1"/>
  <c r="AB16" i="2"/>
  <c r="X16" i="2"/>
  <c r="Y16" i="2" s="1"/>
  <c r="W16" i="2"/>
  <c r="S16" i="2"/>
  <c r="T16" i="2" s="1"/>
  <c r="R16" i="2"/>
  <c r="N16" i="2"/>
  <c r="O16" i="2" s="1"/>
  <c r="M16" i="2"/>
  <c r="AH9" i="2"/>
  <c r="AI9" i="2" s="1"/>
  <c r="AG9" i="2"/>
  <c r="W13" i="2"/>
  <c r="X13" i="2" s="1"/>
  <c r="Y13" i="2" s="1"/>
  <c r="M10" i="2"/>
  <c r="N10" i="2" s="1"/>
  <c r="O10" i="2" s="1"/>
  <c r="M13" i="2"/>
  <c r="N13" i="2" s="1"/>
  <c r="O13" i="2" s="1"/>
  <c r="AH14" i="2"/>
  <c r="AI14" i="2" s="1"/>
  <c r="AG14" i="2"/>
  <c r="AC14" i="2"/>
  <c r="AD14" i="2" s="1"/>
  <c r="AB14" i="2"/>
  <c r="AC9" i="2"/>
  <c r="AD9" i="2" s="1"/>
  <c r="AB9" i="2"/>
  <c r="X9" i="2"/>
  <c r="Y9" i="2" s="1"/>
  <c r="W9" i="2"/>
  <c r="X7" i="2"/>
  <c r="Y7" i="2" s="1"/>
  <c r="W7" i="2"/>
  <c r="S6" i="2"/>
  <c r="T6" i="2" s="1"/>
  <c r="R6" i="2"/>
  <c r="S7" i="2"/>
  <c r="T7" i="2" s="1"/>
  <c r="R7" i="2"/>
  <c r="AG11" i="2"/>
  <c r="AH11" i="2" s="1"/>
  <c r="AI11" i="2" s="1"/>
  <c r="AB11" i="2"/>
  <c r="AC11" i="2" s="1"/>
  <c r="AD11" i="2" s="1"/>
  <c r="W11" i="2"/>
  <c r="X11" i="2" s="1"/>
  <c r="Y11" i="2" s="1"/>
  <c r="R12" i="2"/>
  <c r="S12" i="2" s="1"/>
  <c r="T12" i="2" s="1"/>
  <c r="R11" i="2"/>
  <c r="S11" i="2" s="1"/>
  <c r="T11" i="2" s="1"/>
  <c r="R8" i="2"/>
  <c r="S8" i="2" s="1"/>
  <c r="T8" i="2" s="1"/>
  <c r="M11" i="2"/>
  <c r="N11" i="2" s="1"/>
  <c r="O11" i="2" s="1"/>
  <c r="M8" i="2"/>
  <c r="N8" i="2" s="1"/>
  <c r="O8" i="2" s="1"/>
  <c r="N7" i="2"/>
  <c r="O7" i="2" s="1"/>
  <c r="M7" i="2"/>
  <c r="M6" i="2"/>
  <c r="I10" i="2"/>
  <c r="J10" i="2" s="1"/>
  <c r="H10" i="2"/>
  <c r="H12" i="2"/>
  <c r="I12" i="2" s="1"/>
  <c r="J12" i="2" s="1"/>
  <c r="H11" i="2"/>
  <c r="I11" i="2" s="1"/>
  <c r="J11" i="2" s="1"/>
  <c r="H13" i="2"/>
  <c r="I13" i="2" s="1"/>
  <c r="J13" i="2" s="1"/>
  <c r="H8" i="2"/>
  <c r="I8" i="2" s="1"/>
  <c r="J8" i="2" s="1"/>
  <c r="I7" i="2"/>
  <c r="J7" i="2" s="1"/>
  <c r="H7" i="2"/>
  <c r="I6" i="2"/>
  <c r="J6" i="2" s="1"/>
  <c r="H6" i="2"/>
  <c r="H17" i="2" s="1"/>
  <c r="E35" i="2" l="1"/>
  <c r="E36" i="2" s="1"/>
  <c r="J17" i="2"/>
  <c r="AF18" i="2"/>
  <c r="I17" i="2"/>
  <c r="R17" i="2"/>
  <c r="W17" i="2"/>
  <c r="N17" i="2"/>
  <c r="M17" i="2"/>
  <c r="AC17" i="2"/>
  <c r="AB17" i="2"/>
  <c r="S17" i="2"/>
  <c r="AH17" i="2"/>
  <c r="AG17" i="2"/>
  <c r="Y8" i="2"/>
  <c r="Y17" i="2" s="1"/>
  <c r="X17" i="2"/>
  <c r="AI17" i="2"/>
  <c r="AD17" i="2"/>
  <c r="T17" i="2"/>
  <c r="O17" i="2"/>
  <c r="AG18" i="2" l="1"/>
  <c r="AH18" i="2"/>
  <c r="AI18" i="2"/>
</calcChain>
</file>

<file path=xl/sharedStrings.xml><?xml version="1.0" encoding="utf-8"?>
<sst xmlns="http://schemas.openxmlformats.org/spreadsheetml/2006/main" count="135" uniqueCount="106">
  <si>
    <t>Inglés I</t>
  </si>
  <si>
    <t>Inglés II</t>
  </si>
  <si>
    <t>Inglés III</t>
  </si>
  <si>
    <t>Inglés IV</t>
  </si>
  <si>
    <t>Inglés V</t>
  </si>
  <si>
    <t>Pensamiento matemático I</t>
  </si>
  <si>
    <t>Pensamiento matemático II</t>
  </si>
  <si>
    <t>Pensamiento matemático III</t>
  </si>
  <si>
    <t>Temas selectos de matemáticas I</t>
  </si>
  <si>
    <t>Temas selectos de matemáticas II</t>
  </si>
  <si>
    <t>Temas selectos de matemáticas III</t>
  </si>
  <si>
    <t>Humanidades I</t>
  </si>
  <si>
    <t xml:space="preserve">Humanidades II </t>
  </si>
  <si>
    <t>Humanidades III</t>
  </si>
  <si>
    <t>Ciencias sociales I</t>
  </si>
  <si>
    <t>Ciencias sociales II</t>
  </si>
  <si>
    <t>Ciencias sociales III</t>
  </si>
  <si>
    <t>Económico-Administrativa</t>
  </si>
  <si>
    <t>Químico-Biológica</t>
  </si>
  <si>
    <t xml:space="preserve">Humanidades y Ciencias sociales </t>
  </si>
  <si>
    <t xml:space="preserve">1. Temas de Física </t>
  </si>
  <si>
    <t xml:space="preserve">2. Dibujo técnico </t>
  </si>
  <si>
    <t>3. Matemáticas aplicadas</t>
  </si>
  <si>
    <t xml:space="preserve">4. Temas de Administración </t>
  </si>
  <si>
    <t xml:space="preserve">5. Introducción a la Economía </t>
  </si>
  <si>
    <t>6. Introducción al Derecho</t>
  </si>
  <si>
    <t xml:space="preserve">7. Introducción a la Bioquímica </t>
  </si>
  <si>
    <t xml:space="preserve">8. Temas de Biología contemporánea </t>
  </si>
  <si>
    <t>Cultura digital I</t>
  </si>
  <si>
    <t>Cultura digital II</t>
  </si>
  <si>
    <t>Conciencia histórica II.   México durante el expansionismo capitalista</t>
  </si>
  <si>
    <t>Conciencia histórica III. La realidad actual en perspectiva histórica</t>
  </si>
  <si>
    <t>Recursos socioemocionales I</t>
  </si>
  <si>
    <t>Módulo I</t>
  </si>
  <si>
    <t>Módulo II</t>
  </si>
  <si>
    <t>Módulo III</t>
  </si>
  <si>
    <t>Módulo IV</t>
  </si>
  <si>
    <t>Módulo V</t>
  </si>
  <si>
    <t>Recursos socioemocionales II</t>
  </si>
  <si>
    <t>Recursos socioemocionales III</t>
  </si>
  <si>
    <t>Recursos socioemocionales IV</t>
  </si>
  <si>
    <t>Recursos socioemocionales V</t>
  </si>
  <si>
    <t>Recursos socioemocionales VI</t>
  </si>
  <si>
    <t>C</t>
  </si>
  <si>
    <t xml:space="preserve">
 La materia y sus interacciones</t>
  </si>
  <si>
    <t xml:space="preserve"> La conservación de la energía y su interacción con la materia</t>
  </si>
  <si>
    <t xml:space="preserve">
Ecosistemas: interacciones, energía y dinámica</t>
  </si>
  <si>
    <t xml:space="preserve">
Reacciones químicas: conservación de la materia en la formación de nuevas sustancias</t>
  </si>
  <si>
    <t xml:space="preserve">
La energía en los procesos de la vida diaria</t>
  </si>
  <si>
    <t>Curriculum fundamental</t>
  </si>
  <si>
    <t>Curriculum ampliado</t>
  </si>
  <si>
    <t xml:space="preserve">11. Literatura </t>
  </si>
  <si>
    <t>12. Historia</t>
  </si>
  <si>
    <t>Humanidades</t>
  </si>
  <si>
    <t>Recursos Sociocognitivos</t>
  </si>
  <si>
    <t>Áreas de conocimiento</t>
  </si>
  <si>
    <t>Recursos socioemocionales</t>
  </si>
  <si>
    <t>Ámbitos socioemocionales</t>
  </si>
  <si>
    <t>Curriculum laboral</t>
  </si>
  <si>
    <t>Curriculum fundamental extendido</t>
  </si>
  <si>
    <t>Área de conocimiento a elegir</t>
  </si>
  <si>
    <t>Curriculum</t>
  </si>
  <si>
    <t>Competencias laborales</t>
  </si>
  <si>
    <t>Competencias laborales básicas y extendidas</t>
  </si>
  <si>
    <t>Componente de formación</t>
  </si>
  <si>
    <t>Semestre 1</t>
  </si>
  <si>
    <t>Semestre 2</t>
  </si>
  <si>
    <t>Semestre 3</t>
  </si>
  <si>
    <t>Semestre 4</t>
  </si>
  <si>
    <t>Semestre 5</t>
  </si>
  <si>
    <t>Semestre 6</t>
  </si>
  <si>
    <t>MD</t>
  </si>
  <si>
    <t>EI</t>
  </si>
  <si>
    <t>H/S</t>
  </si>
  <si>
    <t>T/H UAC</t>
  </si>
  <si>
    <t>Subsecretaría de Educación Media Superior</t>
  </si>
  <si>
    <t>Total</t>
  </si>
  <si>
    <t>* 4,160 horas totales= 416 créditos.</t>
  </si>
  <si>
    <t xml:space="preserve">Fundamental </t>
  </si>
  <si>
    <t>Fundamental extendida</t>
  </si>
  <si>
    <t>Ampliada</t>
  </si>
  <si>
    <t>Laboral</t>
  </si>
  <si>
    <t>Área o trayecto fundamental extendido *</t>
  </si>
  <si>
    <t>Fundamental</t>
  </si>
  <si>
    <t>Recursos, áreas o competencias laborales</t>
  </si>
  <si>
    <t>Lengua y comunicación</t>
  </si>
  <si>
    <t>Lengua y comunicación I</t>
  </si>
  <si>
    <t>Lengua y comunicación II</t>
  </si>
  <si>
    <t>Lengua y comunicación III</t>
  </si>
  <si>
    <t>Pensamiento matemático</t>
  </si>
  <si>
    <t>Concienca histórica</t>
  </si>
  <si>
    <t>Conciencia histórica I.  Perspectivas del México antiguo en los contextos globales.</t>
  </si>
  <si>
    <t>Cultura digital</t>
  </si>
  <si>
    <t>Ciencias naturales, experimentales y tecnología</t>
  </si>
  <si>
    <t>Organismos: Estructuras y procesos. Herencia y evolución biológica</t>
  </si>
  <si>
    <t>Ciencias sociales</t>
  </si>
  <si>
    <t>UAC fundamental extendida a elegir*
 (1 - 12)</t>
  </si>
  <si>
    <t>UAC fundamental extendida a elegir* 
(1 - 12)</t>
  </si>
  <si>
    <t>Físico-matemáticas</t>
  </si>
  <si>
    <t xml:space="preserve">10. Temas de Ciencias sociales </t>
  </si>
  <si>
    <t>9. Temas de Ciencias de la salud</t>
  </si>
  <si>
    <t>* DGETAyCM no considera dentro de su oferta dos UAC (Temas de Ciencias de la salud e Historia).</t>
  </si>
  <si>
    <t>13. Otras de acuerdo a la identidad del servicio.</t>
  </si>
  <si>
    <t>Estructura curricular del Bachillerato Tecnológico con carrera técnica</t>
  </si>
  <si>
    <t>*Se considera que el Curriculum fundamental es tronco comun paara el bachillerato.</t>
  </si>
  <si>
    <t>* Se consideran como mínimo 16 semanas de clases efectivas.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</si>
</sst>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b/>
      <sz val="10"/>
      <name val="Montserrat"/>
    </font>
    <font>
      <b/>
      <sz val="18"/>
      <name val="Montserrat"/>
    </font>
    <font>
      <b/>
      <sz val="11.5"/>
      <name val="Montserrat"/>
    </font>
    <font>
      <sz val="11"/>
      <name val="Calibri"/>
      <family val="2"/>
      <scheme val="minor"/>
    </font>
    <font>
      <b/>
      <sz val="11.5"/>
      <name val="Segoe UI"/>
      <family val="2"/>
    </font>
    <font>
      <sz val="11.5"/>
      <name val="Montserrat"/>
    </font>
    <font>
      <sz val="11"/>
      <name val="Montserrat"/>
    </font>
    <font>
      <sz val="12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0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0" borderId="1" xfId="0" applyFont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22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2" fillId="2" borderId="19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11" fillId="7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justify" vertical="center" wrapText="1"/>
    </xf>
    <xf numFmtId="0" fontId="9" fillId="2" borderId="22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0" fillId="7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6"/>
  <sheetViews>
    <sheetView tabSelected="1" view="pageLayout" topLeftCell="A2" zoomScale="80" zoomScaleNormal="50" zoomScaleSheetLayoutView="68" zoomScalePageLayoutView="80" workbookViewId="0">
      <selection activeCell="O11" sqref="O11"/>
    </sheetView>
  </sheetViews>
  <sheetFormatPr baseColWidth="10" defaultColWidth="21.85546875" defaultRowHeight="21" customHeight="1"/>
  <cols>
    <col min="1" max="1" width="5.28515625" style="7" customWidth="1"/>
    <col min="2" max="2" width="13.85546875" style="7" customWidth="1"/>
    <col min="3" max="3" width="14.140625" style="7" customWidth="1"/>
    <col min="4" max="4" width="19.7109375" style="7" customWidth="1"/>
    <col min="5" max="5" width="20.28515625" style="7" customWidth="1"/>
    <col min="6" max="6" width="20.42578125" style="7" customWidth="1"/>
    <col min="7" max="7" width="4.7109375" style="7" customWidth="1"/>
    <col min="8" max="8" width="5.42578125" style="7" customWidth="1"/>
    <col min="9" max="9" width="6.28515625" style="7" customWidth="1"/>
    <col min="10" max="10" width="4.7109375" style="7" customWidth="1"/>
    <col min="11" max="11" width="20.7109375" style="7" customWidth="1"/>
    <col min="12" max="12" width="4.7109375" style="7" customWidth="1"/>
    <col min="13" max="13" width="6.140625" style="7" customWidth="1"/>
    <col min="14" max="14" width="6" style="7" customWidth="1"/>
    <col min="15" max="15" width="4.7109375" style="7" customWidth="1"/>
    <col min="16" max="16" width="21.140625" style="7" customWidth="1"/>
    <col min="17" max="17" width="4.7109375" style="7" customWidth="1"/>
    <col min="18" max="19" width="5.7109375" style="7" customWidth="1"/>
    <col min="20" max="20" width="4.7109375" style="7" customWidth="1"/>
    <col min="21" max="21" width="21.85546875" style="7"/>
    <col min="22" max="22" width="4.7109375" style="7" customWidth="1"/>
    <col min="23" max="23" width="5.42578125" style="7" customWidth="1"/>
    <col min="24" max="24" width="6.28515625" style="7" customWidth="1"/>
    <col min="25" max="25" width="4.7109375" style="7" customWidth="1"/>
    <col min="26" max="26" width="21.7109375" style="7" customWidth="1"/>
    <col min="27" max="27" width="4.7109375" style="7" customWidth="1"/>
    <col min="28" max="28" width="5.7109375" style="7" customWidth="1"/>
    <col min="29" max="29" width="7.42578125" style="7" customWidth="1"/>
    <col min="30" max="30" width="4.7109375" style="7" customWidth="1"/>
    <col min="31" max="31" width="21.28515625" style="7" customWidth="1"/>
    <col min="32" max="32" width="4.7109375" style="7" customWidth="1"/>
    <col min="33" max="33" width="6.85546875" style="7" customWidth="1"/>
    <col min="34" max="34" width="5.7109375" style="7" customWidth="1"/>
    <col min="35" max="35" width="4.7109375" style="7" customWidth="1"/>
    <col min="36" max="16384" width="21.85546875" style="7"/>
  </cols>
  <sheetData>
    <row r="1" spans="2:35" ht="23.25">
      <c r="B1" s="87" t="s">
        <v>75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</row>
    <row r="2" spans="2:35" ht="23.25">
      <c r="B2" s="87" t="s">
        <v>103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2:35" ht="2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2:35" ht="21" customHeight="1">
      <c r="B4" s="81" t="s">
        <v>61</v>
      </c>
      <c r="C4" s="81" t="s">
        <v>64</v>
      </c>
      <c r="D4" s="81" t="s">
        <v>84</v>
      </c>
      <c r="E4" s="81"/>
      <c r="F4" s="85" t="s">
        <v>65</v>
      </c>
      <c r="G4" s="86" t="s">
        <v>73</v>
      </c>
      <c r="H4" s="86"/>
      <c r="I4" s="84" t="s">
        <v>74</v>
      </c>
      <c r="J4" s="83" t="s">
        <v>43</v>
      </c>
      <c r="K4" s="85" t="s">
        <v>66</v>
      </c>
      <c r="L4" s="86" t="s">
        <v>73</v>
      </c>
      <c r="M4" s="86"/>
      <c r="N4" s="84" t="s">
        <v>74</v>
      </c>
      <c r="O4" s="83" t="s">
        <v>43</v>
      </c>
      <c r="P4" s="85" t="s">
        <v>67</v>
      </c>
      <c r="Q4" s="86" t="s">
        <v>73</v>
      </c>
      <c r="R4" s="86"/>
      <c r="S4" s="84" t="s">
        <v>74</v>
      </c>
      <c r="T4" s="83" t="s">
        <v>43</v>
      </c>
      <c r="U4" s="85" t="s">
        <v>68</v>
      </c>
      <c r="V4" s="86" t="s">
        <v>73</v>
      </c>
      <c r="W4" s="86"/>
      <c r="X4" s="84" t="s">
        <v>74</v>
      </c>
      <c r="Y4" s="83" t="s">
        <v>43</v>
      </c>
      <c r="Z4" s="85" t="s">
        <v>69</v>
      </c>
      <c r="AA4" s="86" t="s">
        <v>73</v>
      </c>
      <c r="AB4" s="86"/>
      <c r="AC4" s="84" t="s">
        <v>74</v>
      </c>
      <c r="AD4" s="83" t="s">
        <v>43</v>
      </c>
      <c r="AE4" s="85" t="s">
        <v>70</v>
      </c>
      <c r="AF4" s="86" t="s">
        <v>73</v>
      </c>
      <c r="AG4" s="86"/>
      <c r="AH4" s="84" t="s">
        <v>74</v>
      </c>
      <c r="AI4" s="83" t="s">
        <v>43</v>
      </c>
    </row>
    <row r="5" spans="2:35" ht="15">
      <c r="B5" s="81"/>
      <c r="C5" s="81"/>
      <c r="D5" s="81"/>
      <c r="E5" s="81"/>
      <c r="F5" s="85"/>
      <c r="G5" s="6" t="s">
        <v>71</v>
      </c>
      <c r="H5" s="6" t="s">
        <v>72</v>
      </c>
      <c r="I5" s="84"/>
      <c r="J5" s="83"/>
      <c r="K5" s="85"/>
      <c r="L5" s="6" t="s">
        <v>71</v>
      </c>
      <c r="M5" s="6" t="s">
        <v>72</v>
      </c>
      <c r="N5" s="84"/>
      <c r="O5" s="83"/>
      <c r="P5" s="85"/>
      <c r="Q5" s="6" t="s">
        <v>71</v>
      </c>
      <c r="R5" s="6" t="s">
        <v>72</v>
      </c>
      <c r="S5" s="84"/>
      <c r="T5" s="83"/>
      <c r="U5" s="85"/>
      <c r="V5" s="6" t="s">
        <v>71</v>
      </c>
      <c r="W5" s="6" t="s">
        <v>72</v>
      </c>
      <c r="X5" s="84"/>
      <c r="Y5" s="83"/>
      <c r="Z5" s="85"/>
      <c r="AA5" s="6" t="s">
        <v>71</v>
      </c>
      <c r="AB5" s="6" t="s">
        <v>72</v>
      </c>
      <c r="AC5" s="84"/>
      <c r="AD5" s="83"/>
      <c r="AE5" s="85"/>
      <c r="AF5" s="6" t="s">
        <v>71</v>
      </c>
      <c r="AG5" s="6" t="s">
        <v>72</v>
      </c>
      <c r="AH5" s="84"/>
      <c r="AI5" s="83"/>
    </row>
    <row r="6" spans="2:35" ht="46.5" customHeight="1">
      <c r="B6" s="59" t="s">
        <v>49</v>
      </c>
      <c r="C6" s="66" t="s">
        <v>78</v>
      </c>
      <c r="D6" s="82" t="s">
        <v>54</v>
      </c>
      <c r="E6" s="59" t="s">
        <v>85</v>
      </c>
      <c r="F6" s="2" t="s">
        <v>86</v>
      </c>
      <c r="G6" s="2">
        <v>3</v>
      </c>
      <c r="H6" s="10">
        <f>12/16</f>
        <v>0.75</v>
      </c>
      <c r="I6" s="2">
        <f>(3*16)+(0.75*16)</f>
        <v>60</v>
      </c>
      <c r="J6" s="11">
        <f>I6/10</f>
        <v>6</v>
      </c>
      <c r="K6" s="2" t="s">
        <v>87</v>
      </c>
      <c r="L6" s="2">
        <v>3</v>
      </c>
      <c r="M6" s="10">
        <f>12/16</f>
        <v>0.75</v>
      </c>
      <c r="N6" s="2">
        <f>(3*16)+(0.75*16)</f>
        <v>60</v>
      </c>
      <c r="O6" s="11">
        <f>N6/10</f>
        <v>6</v>
      </c>
      <c r="P6" s="2" t="s">
        <v>88</v>
      </c>
      <c r="Q6" s="2">
        <v>3</v>
      </c>
      <c r="R6" s="10">
        <f>12/16</f>
        <v>0.75</v>
      </c>
      <c r="S6" s="2">
        <f>(3*16)+(0.75*16)</f>
        <v>60</v>
      </c>
      <c r="T6" s="11">
        <f>S6/10</f>
        <v>6</v>
      </c>
      <c r="U6" s="9"/>
      <c r="V6" s="9"/>
      <c r="W6" s="9"/>
      <c r="X6" s="9"/>
      <c r="Y6" s="12"/>
      <c r="Z6" s="13"/>
      <c r="AA6" s="13"/>
      <c r="AB6" s="13"/>
      <c r="AC6" s="13"/>
      <c r="AD6" s="5"/>
      <c r="AE6" s="13"/>
      <c r="AF6" s="13"/>
      <c r="AG6" s="13"/>
      <c r="AH6" s="13"/>
      <c r="AI6" s="12"/>
    </row>
    <row r="7" spans="2:35" ht="46.5" customHeight="1">
      <c r="B7" s="59"/>
      <c r="C7" s="66"/>
      <c r="D7" s="82"/>
      <c r="E7" s="59"/>
      <c r="F7" s="11" t="s">
        <v>0</v>
      </c>
      <c r="G7" s="11">
        <v>3</v>
      </c>
      <c r="H7" s="10">
        <f>12/16</f>
        <v>0.75</v>
      </c>
      <c r="I7" s="2">
        <f>(3*16)+(0.75*16)</f>
        <v>60</v>
      </c>
      <c r="J7" s="11">
        <f t="shared" ref="J7:J10" si="0">I7/10</f>
        <v>6</v>
      </c>
      <c r="K7" s="11" t="s">
        <v>1</v>
      </c>
      <c r="L7" s="2">
        <v>3</v>
      </c>
      <c r="M7" s="10">
        <f>12/16</f>
        <v>0.75</v>
      </c>
      <c r="N7" s="2">
        <f>(3*16)+(0.75*16)</f>
        <v>60</v>
      </c>
      <c r="O7" s="11">
        <f>N7/10</f>
        <v>6</v>
      </c>
      <c r="P7" s="11" t="s">
        <v>2</v>
      </c>
      <c r="Q7" s="2">
        <v>3</v>
      </c>
      <c r="R7" s="10">
        <f>12/16</f>
        <v>0.75</v>
      </c>
      <c r="S7" s="2">
        <f>(3*16)+(0.75*16)</f>
        <v>60</v>
      </c>
      <c r="T7" s="11">
        <f>S7/10</f>
        <v>6</v>
      </c>
      <c r="U7" s="11" t="s">
        <v>3</v>
      </c>
      <c r="V7" s="2">
        <v>3</v>
      </c>
      <c r="W7" s="10">
        <f>12/16</f>
        <v>0.75</v>
      </c>
      <c r="X7" s="2">
        <f>(3*16)+(0.75*16)</f>
        <v>60</v>
      </c>
      <c r="Y7" s="11">
        <f>X7/10</f>
        <v>6</v>
      </c>
      <c r="Z7" s="14" t="s">
        <v>4</v>
      </c>
      <c r="AA7" s="15">
        <v>5</v>
      </c>
      <c r="AB7" s="16">
        <f>5*20/80</f>
        <v>1.25</v>
      </c>
      <c r="AC7" s="15">
        <f>(AA7*16)+(AB7*16)</f>
        <v>100</v>
      </c>
      <c r="AD7" s="14">
        <f t="shared" ref="AD7:AD8" si="1">AC7/10</f>
        <v>10</v>
      </c>
      <c r="AE7" s="13"/>
      <c r="AF7" s="13"/>
      <c r="AG7" s="13"/>
      <c r="AH7" s="13"/>
      <c r="AI7" s="12"/>
    </row>
    <row r="8" spans="2:35" ht="46.5" customHeight="1">
      <c r="B8" s="59"/>
      <c r="C8" s="66"/>
      <c r="D8" s="82"/>
      <c r="E8" s="8" t="s">
        <v>89</v>
      </c>
      <c r="F8" s="2" t="s">
        <v>5</v>
      </c>
      <c r="G8" s="2">
        <v>4</v>
      </c>
      <c r="H8" s="17">
        <f>16/16</f>
        <v>1</v>
      </c>
      <c r="I8" s="2">
        <f>(G8*16)+(H8*16)</f>
        <v>80</v>
      </c>
      <c r="J8" s="11">
        <f t="shared" si="0"/>
        <v>8</v>
      </c>
      <c r="K8" s="2" t="s">
        <v>6</v>
      </c>
      <c r="L8" s="2">
        <v>4</v>
      </c>
      <c r="M8" s="17">
        <f>16/16</f>
        <v>1</v>
      </c>
      <c r="N8" s="2">
        <f>(L8*16)+(M8*16)</f>
        <v>80</v>
      </c>
      <c r="O8" s="11">
        <f t="shared" ref="O8" si="2">N8/10</f>
        <v>8</v>
      </c>
      <c r="P8" s="2" t="s">
        <v>7</v>
      </c>
      <c r="Q8" s="2">
        <v>4</v>
      </c>
      <c r="R8" s="17">
        <f>16/16</f>
        <v>1</v>
      </c>
      <c r="S8" s="2">
        <f>(Q8*16)+(R8*16)</f>
        <v>80</v>
      </c>
      <c r="T8" s="11">
        <f t="shared" ref="T8" si="3">S8/10</f>
        <v>8</v>
      </c>
      <c r="U8" s="15" t="s">
        <v>8</v>
      </c>
      <c r="V8" s="15">
        <v>4</v>
      </c>
      <c r="W8" s="16">
        <f>16/16</f>
        <v>1</v>
      </c>
      <c r="X8" s="15">
        <f>(V8*16)+(W8*16)</f>
        <v>80</v>
      </c>
      <c r="Y8" s="14">
        <f t="shared" ref="Y8" si="4">X8/10</f>
        <v>8</v>
      </c>
      <c r="Z8" s="15" t="s">
        <v>9</v>
      </c>
      <c r="AA8" s="15">
        <v>5</v>
      </c>
      <c r="AB8" s="16">
        <f>5*20/80</f>
        <v>1.25</v>
      </c>
      <c r="AC8" s="15">
        <f>(AA8*16)+(AB8*16)</f>
        <v>100</v>
      </c>
      <c r="AD8" s="14">
        <f t="shared" si="1"/>
        <v>10</v>
      </c>
      <c r="AE8" s="15" t="s">
        <v>10</v>
      </c>
      <c r="AF8" s="15">
        <v>5</v>
      </c>
      <c r="AG8" s="16">
        <f>5*20/80</f>
        <v>1.25</v>
      </c>
      <c r="AH8" s="15">
        <f>(AF8*16)+(AG8*16)</f>
        <v>100</v>
      </c>
      <c r="AI8" s="14">
        <f t="shared" ref="AI8" si="5">AH8/10</f>
        <v>10</v>
      </c>
    </row>
    <row r="9" spans="2:35" ht="74.25" customHeight="1">
      <c r="B9" s="59"/>
      <c r="C9" s="66"/>
      <c r="D9" s="82"/>
      <c r="E9" s="8" t="s">
        <v>90</v>
      </c>
      <c r="F9" s="13"/>
      <c r="G9" s="13"/>
      <c r="H9" s="18"/>
      <c r="I9" s="13"/>
      <c r="J9" s="13"/>
      <c r="K9" s="13"/>
      <c r="L9" s="13"/>
      <c r="M9" s="18"/>
      <c r="N9" s="13"/>
      <c r="O9" s="13"/>
      <c r="P9" s="13"/>
      <c r="Q9" s="13"/>
      <c r="R9" s="18"/>
      <c r="S9" s="13"/>
      <c r="T9" s="13"/>
      <c r="U9" s="2" t="s">
        <v>91</v>
      </c>
      <c r="V9" s="2">
        <v>3</v>
      </c>
      <c r="W9" s="10">
        <f>12/16</f>
        <v>0.75</v>
      </c>
      <c r="X9" s="2">
        <f>(3*16)+(0.75*16)</f>
        <v>60</v>
      </c>
      <c r="Y9" s="11">
        <f>X9/10</f>
        <v>6</v>
      </c>
      <c r="Z9" s="2" t="s">
        <v>30</v>
      </c>
      <c r="AA9" s="2">
        <v>3</v>
      </c>
      <c r="AB9" s="10">
        <f>12/16</f>
        <v>0.75</v>
      </c>
      <c r="AC9" s="2">
        <f>(3*16)+(0.75*16)</f>
        <v>60</v>
      </c>
      <c r="AD9" s="11">
        <f>AC9/10</f>
        <v>6</v>
      </c>
      <c r="AE9" s="2" t="s">
        <v>31</v>
      </c>
      <c r="AF9" s="2">
        <v>3</v>
      </c>
      <c r="AG9" s="10">
        <f>12/16</f>
        <v>0.75</v>
      </c>
      <c r="AH9" s="2">
        <f>(3*16)+(0.75*16)</f>
        <v>60</v>
      </c>
      <c r="AI9" s="11">
        <f>AH9/10</f>
        <v>6</v>
      </c>
    </row>
    <row r="10" spans="2:35" ht="46.5" customHeight="1">
      <c r="B10" s="59"/>
      <c r="C10" s="66"/>
      <c r="D10" s="82"/>
      <c r="E10" s="8" t="s">
        <v>92</v>
      </c>
      <c r="F10" s="2" t="s">
        <v>28</v>
      </c>
      <c r="G10" s="3">
        <v>3</v>
      </c>
      <c r="H10" s="10">
        <f>12/16</f>
        <v>0.75</v>
      </c>
      <c r="I10" s="2">
        <f>(3*16)+(0.75*16)</f>
        <v>60</v>
      </c>
      <c r="J10" s="11">
        <f t="shared" si="0"/>
        <v>6</v>
      </c>
      <c r="K10" s="2" t="s">
        <v>29</v>
      </c>
      <c r="L10" s="11">
        <v>2</v>
      </c>
      <c r="M10" s="10">
        <f>8/16</f>
        <v>0.5</v>
      </c>
      <c r="N10" s="2">
        <f>(L10*16)+(M10*16)</f>
        <v>40</v>
      </c>
      <c r="O10" s="11">
        <f t="shared" ref="O10" si="6">N10/10</f>
        <v>4</v>
      </c>
      <c r="P10" s="13"/>
      <c r="Q10" s="13"/>
      <c r="R10" s="18"/>
      <c r="S10" s="13"/>
      <c r="T10" s="13"/>
      <c r="U10" s="12"/>
      <c r="V10" s="12"/>
      <c r="W10" s="12"/>
      <c r="X10" s="12"/>
      <c r="Y10" s="12"/>
      <c r="Z10" s="13"/>
      <c r="AA10" s="13"/>
      <c r="AB10" s="13"/>
      <c r="AC10" s="13"/>
      <c r="AD10" s="1"/>
      <c r="AE10" s="13"/>
      <c r="AF10" s="13"/>
      <c r="AG10" s="13"/>
      <c r="AH10" s="13"/>
      <c r="AI10" s="13"/>
    </row>
    <row r="11" spans="2:35" ht="115.5" customHeight="1">
      <c r="B11" s="59"/>
      <c r="C11" s="66"/>
      <c r="D11" s="67" t="s">
        <v>55</v>
      </c>
      <c r="E11" s="8" t="s">
        <v>93</v>
      </c>
      <c r="F11" s="2" t="s">
        <v>44</v>
      </c>
      <c r="G11" s="11">
        <v>4</v>
      </c>
      <c r="H11" s="17">
        <f>16/16</f>
        <v>1</v>
      </c>
      <c r="I11" s="2">
        <f>(G11*16)+(H11*16)</f>
        <v>80</v>
      </c>
      <c r="J11" s="11">
        <f t="shared" ref="J11:J12" si="7">I11/10</f>
        <v>8</v>
      </c>
      <c r="K11" s="2" t="s">
        <v>45</v>
      </c>
      <c r="L11" s="2">
        <v>4</v>
      </c>
      <c r="M11" s="17">
        <f>16/16</f>
        <v>1</v>
      </c>
      <c r="N11" s="2">
        <f>(L11*16)+(M11*16)</f>
        <v>80</v>
      </c>
      <c r="O11" s="11">
        <f t="shared" ref="O11" si="8">N11/10</f>
        <v>8</v>
      </c>
      <c r="P11" s="2" t="s">
        <v>46</v>
      </c>
      <c r="Q11" s="2">
        <v>4</v>
      </c>
      <c r="R11" s="17">
        <f>16/16</f>
        <v>1</v>
      </c>
      <c r="S11" s="2">
        <f>(Q11*16)+(R11*16)</f>
        <v>80</v>
      </c>
      <c r="T11" s="11">
        <f t="shared" ref="T11:T12" si="9">S11/10</f>
        <v>8</v>
      </c>
      <c r="U11" s="2" t="s">
        <v>47</v>
      </c>
      <c r="V11" s="2">
        <v>4</v>
      </c>
      <c r="W11" s="2">
        <f>16/16</f>
        <v>1</v>
      </c>
      <c r="X11" s="2">
        <f>(V11*16)+(W11*16)</f>
        <v>80</v>
      </c>
      <c r="Y11" s="11">
        <f t="shared" ref="Y11" si="10">X11/10</f>
        <v>8</v>
      </c>
      <c r="Z11" s="2" t="s">
        <v>48</v>
      </c>
      <c r="AA11" s="2">
        <v>4</v>
      </c>
      <c r="AB11" s="2">
        <f>16/16</f>
        <v>1</v>
      </c>
      <c r="AC11" s="2">
        <f>(AA11*16)+(AB11*16)</f>
        <v>80</v>
      </c>
      <c r="AD11" s="11">
        <f t="shared" ref="AD11" si="11">AC11/10</f>
        <v>8</v>
      </c>
      <c r="AE11" s="2" t="s">
        <v>94</v>
      </c>
      <c r="AF11" s="2">
        <v>4</v>
      </c>
      <c r="AG11" s="2">
        <f>16/16</f>
        <v>1</v>
      </c>
      <c r="AH11" s="2">
        <f>(AF11*16)+(AG11*16)</f>
        <v>80</v>
      </c>
      <c r="AI11" s="11">
        <f t="shared" ref="AI11:AI12" si="12">AH11/10</f>
        <v>8</v>
      </c>
    </row>
    <row r="12" spans="2:35" ht="46.5" customHeight="1">
      <c r="B12" s="59"/>
      <c r="C12" s="66"/>
      <c r="D12" s="68"/>
      <c r="E12" s="8" t="s">
        <v>53</v>
      </c>
      <c r="F12" s="2" t="s">
        <v>11</v>
      </c>
      <c r="G12" s="11">
        <v>4</v>
      </c>
      <c r="H12" s="17">
        <f>16/16</f>
        <v>1</v>
      </c>
      <c r="I12" s="2">
        <f>(G12*16)+(H12*16)</f>
        <v>80</v>
      </c>
      <c r="J12" s="11">
        <f t="shared" si="7"/>
        <v>8</v>
      </c>
      <c r="K12" s="13"/>
      <c r="L12" s="13"/>
      <c r="M12" s="18"/>
      <c r="N12" s="13"/>
      <c r="O12" s="13"/>
      <c r="P12" s="2" t="s">
        <v>12</v>
      </c>
      <c r="Q12" s="2">
        <v>4</v>
      </c>
      <c r="R12" s="17">
        <f>16/16</f>
        <v>1</v>
      </c>
      <c r="S12" s="2">
        <f>(Q12*16)+(R12*16)</f>
        <v>80</v>
      </c>
      <c r="T12" s="11">
        <f t="shared" si="9"/>
        <v>8</v>
      </c>
      <c r="U12" s="12"/>
      <c r="V12" s="12"/>
      <c r="W12" s="19"/>
      <c r="X12" s="12"/>
      <c r="Y12" s="12"/>
      <c r="Z12" s="13"/>
      <c r="AA12" s="13"/>
      <c r="AB12" s="13"/>
      <c r="AC12" s="13"/>
      <c r="AD12" s="13"/>
      <c r="AE12" s="2" t="s">
        <v>13</v>
      </c>
      <c r="AF12" s="2">
        <v>5</v>
      </c>
      <c r="AG12" s="10">
        <f>5*20/80</f>
        <v>1.25</v>
      </c>
      <c r="AH12" s="2">
        <f>(AF12*16)+(AG12*16)</f>
        <v>100</v>
      </c>
      <c r="AI12" s="11">
        <f t="shared" si="12"/>
        <v>10</v>
      </c>
    </row>
    <row r="13" spans="2:35" ht="46.5" customHeight="1">
      <c r="B13" s="59"/>
      <c r="C13" s="66"/>
      <c r="D13" s="68"/>
      <c r="E13" s="8" t="s">
        <v>95</v>
      </c>
      <c r="F13" s="2" t="s">
        <v>14</v>
      </c>
      <c r="G13" s="11">
        <v>2</v>
      </c>
      <c r="H13" s="10">
        <f>8/16</f>
        <v>0.5</v>
      </c>
      <c r="I13" s="2">
        <f>(G13*16)+(H13*16)</f>
        <v>40</v>
      </c>
      <c r="J13" s="11">
        <f t="shared" ref="J13" si="13">I13/10</f>
        <v>4</v>
      </c>
      <c r="K13" s="2" t="s">
        <v>15</v>
      </c>
      <c r="L13" s="11">
        <v>2</v>
      </c>
      <c r="M13" s="10">
        <f>8/16</f>
        <v>0.5</v>
      </c>
      <c r="N13" s="2">
        <f>(L13*16)+(M13*16)</f>
        <v>40</v>
      </c>
      <c r="O13" s="11">
        <f t="shared" ref="O13" si="14">N13/10</f>
        <v>4</v>
      </c>
      <c r="P13" s="13"/>
      <c r="Q13" s="13"/>
      <c r="R13" s="18"/>
      <c r="S13" s="13"/>
      <c r="T13" s="13"/>
      <c r="U13" s="2" t="s">
        <v>16</v>
      </c>
      <c r="V13" s="11">
        <v>2</v>
      </c>
      <c r="W13" s="10">
        <f>8/16</f>
        <v>0.5</v>
      </c>
      <c r="X13" s="2">
        <f>(V13*16)+(W13*16)</f>
        <v>40</v>
      </c>
      <c r="Y13" s="11">
        <f t="shared" ref="Y13" si="15">X13/10</f>
        <v>4</v>
      </c>
      <c r="Z13" s="13"/>
      <c r="AA13" s="13"/>
      <c r="AB13" s="13"/>
      <c r="AC13" s="13"/>
      <c r="AD13" s="13"/>
      <c r="AE13" s="9"/>
      <c r="AF13" s="9"/>
      <c r="AG13" s="9"/>
      <c r="AH13" s="9"/>
      <c r="AI13" s="12"/>
    </row>
    <row r="14" spans="2:35" ht="63.2" customHeight="1">
      <c r="B14" s="8" t="s">
        <v>59</v>
      </c>
      <c r="C14" s="15" t="s">
        <v>79</v>
      </c>
      <c r="D14" s="69"/>
      <c r="E14" s="8" t="s">
        <v>60</v>
      </c>
      <c r="F14" s="8"/>
      <c r="G14" s="20"/>
      <c r="H14" s="20"/>
      <c r="I14" s="20"/>
      <c r="J14" s="20"/>
      <c r="K14" s="8"/>
      <c r="L14" s="8"/>
      <c r="M14" s="21"/>
      <c r="N14" s="8"/>
      <c r="O14" s="20"/>
      <c r="P14" s="22"/>
      <c r="Q14" s="22"/>
      <c r="R14" s="23"/>
      <c r="S14" s="22"/>
      <c r="T14" s="22"/>
      <c r="U14" s="8"/>
      <c r="V14" s="8"/>
      <c r="W14" s="21"/>
      <c r="X14" s="8"/>
      <c r="Y14" s="20"/>
      <c r="Z14" s="4" t="s">
        <v>96</v>
      </c>
      <c r="AA14" s="15">
        <v>3</v>
      </c>
      <c r="AB14" s="16">
        <f>12/16</f>
        <v>0.75</v>
      </c>
      <c r="AC14" s="15">
        <f>(3*16)+(0.75*16)</f>
        <v>60</v>
      </c>
      <c r="AD14" s="14">
        <f>AC14/10</f>
        <v>6</v>
      </c>
      <c r="AE14" s="15" t="s">
        <v>97</v>
      </c>
      <c r="AF14" s="15">
        <v>3</v>
      </c>
      <c r="AG14" s="16">
        <f>12/16</f>
        <v>0.75</v>
      </c>
      <c r="AH14" s="15">
        <f>(3*16)+(0.75*16)</f>
        <v>60</v>
      </c>
      <c r="AI14" s="14">
        <f>AH14/10</f>
        <v>6</v>
      </c>
    </row>
    <row r="15" spans="2:35" ht="70.900000000000006" customHeight="1">
      <c r="B15" s="8" t="s">
        <v>58</v>
      </c>
      <c r="C15" s="24" t="s">
        <v>81</v>
      </c>
      <c r="D15" s="9" t="s">
        <v>62</v>
      </c>
      <c r="E15" s="9" t="s">
        <v>63</v>
      </c>
      <c r="F15" s="91"/>
      <c r="G15" s="91"/>
      <c r="H15" s="91"/>
      <c r="I15" s="91"/>
      <c r="J15" s="91"/>
      <c r="K15" s="25" t="s">
        <v>33</v>
      </c>
      <c r="L15" s="25">
        <v>17</v>
      </c>
      <c r="M15" s="26">
        <f>68/16</f>
        <v>4.25</v>
      </c>
      <c r="N15" s="25">
        <f>(L15*16)+(M15*16)</f>
        <v>340</v>
      </c>
      <c r="O15" s="25">
        <f>N15/10</f>
        <v>34</v>
      </c>
      <c r="P15" s="25" t="s">
        <v>34</v>
      </c>
      <c r="Q15" s="25">
        <v>17</v>
      </c>
      <c r="R15" s="26">
        <f>68/16</f>
        <v>4.25</v>
      </c>
      <c r="S15" s="25">
        <f>(Q15*16)+(R15*16)</f>
        <v>340</v>
      </c>
      <c r="T15" s="25">
        <f>S15/10</f>
        <v>34</v>
      </c>
      <c r="U15" s="25" t="s">
        <v>35</v>
      </c>
      <c r="V15" s="25">
        <v>17</v>
      </c>
      <c r="W15" s="26">
        <f>68/16</f>
        <v>4.25</v>
      </c>
      <c r="X15" s="25">
        <f>(V15*16)+(W15*16)</f>
        <v>340</v>
      </c>
      <c r="Y15" s="25">
        <f>X15/10</f>
        <v>34</v>
      </c>
      <c r="Z15" s="25" t="s">
        <v>36</v>
      </c>
      <c r="AA15" s="25">
        <v>12</v>
      </c>
      <c r="AB15" s="25">
        <f>48/16</f>
        <v>3</v>
      </c>
      <c r="AC15" s="25">
        <f>(AA15*16)+(AB15*16)</f>
        <v>240</v>
      </c>
      <c r="AD15" s="25">
        <f>AC15/10</f>
        <v>24</v>
      </c>
      <c r="AE15" s="25" t="s">
        <v>37</v>
      </c>
      <c r="AF15" s="25">
        <v>12</v>
      </c>
      <c r="AG15" s="25">
        <f>48/16</f>
        <v>3</v>
      </c>
      <c r="AH15" s="25">
        <f>(AF15*16)+(AG15*16)</f>
        <v>240</v>
      </c>
      <c r="AI15" s="25">
        <f>AH15/10</f>
        <v>24</v>
      </c>
    </row>
    <row r="16" spans="2:35" ht="46.5" customHeight="1">
      <c r="B16" s="8" t="s">
        <v>50</v>
      </c>
      <c r="C16" s="27" t="s">
        <v>80</v>
      </c>
      <c r="D16" s="28" t="s">
        <v>56</v>
      </c>
      <c r="E16" s="28" t="s">
        <v>57</v>
      </c>
      <c r="F16" s="27" t="s">
        <v>32</v>
      </c>
      <c r="G16" s="27">
        <v>3</v>
      </c>
      <c r="H16" s="29">
        <f>12/16</f>
        <v>0.75</v>
      </c>
      <c r="I16" s="27">
        <f>(3*16)+(0.75*16)</f>
        <v>60</v>
      </c>
      <c r="J16" s="27">
        <f>I16/10</f>
        <v>6</v>
      </c>
      <c r="K16" s="27" t="s">
        <v>38</v>
      </c>
      <c r="L16" s="27">
        <v>3</v>
      </c>
      <c r="M16" s="29">
        <f>12/16</f>
        <v>0.75</v>
      </c>
      <c r="N16" s="27">
        <f>(3*16)+(0.75*16)</f>
        <v>60</v>
      </c>
      <c r="O16" s="27">
        <f>N16/10</f>
        <v>6</v>
      </c>
      <c r="P16" s="27" t="s">
        <v>39</v>
      </c>
      <c r="Q16" s="27">
        <v>3</v>
      </c>
      <c r="R16" s="29">
        <f>12/16</f>
        <v>0.75</v>
      </c>
      <c r="S16" s="27">
        <f>(3*16)+(0.75*16)</f>
        <v>60</v>
      </c>
      <c r="T16" s="27">
        <f>S16/10</f>
        <v>6</v>
      </c>
      <c r="U16" s="27" t="s">
        <v>40</v>
      </c>
      <c r="V16" s="27">
        <v>3</v>
      </c>
      <c r="W16" s="29">
        <f>12/16</f>
        <v>0.75</v>
      </c>
      <c r="X16" s="27">
        <f>(3*16)+(0.75*16)</f>
        <v>60</v>
      </c>
      <c r="Y16" s="27">
        <f>X16/10</f>
        <v>6</v>
      </c>
      <c r="Z16" s="27" t="s">
        <v>41</v>
      </c>
      <c r="AA16" s="27">
        <v>3</v>
      </c>
      <c r="AB16" s="29">
        <f>12/16</f>
        <v>0.75</v>
      </c>
      <c r="AC16" s="27">
        <f>(3*16)+(0.75*16)</f>
        <v>60</v>
      </c>
      <c r="AD16" s="27">
        <f>AC16/10</f>
        <v>6</v>
      </c>
      <c r="AE16" s="27" t="s">
        <v>42</v>
      </c>
      <c r="AF16" s="27">
        <v>3</v>
      </c>
      <c r="AG16" s="29">
        <f>12/16</f>
        <v>0.75</v>
      </c>
      <c r="AH16" s="27">
        <f>(3*16)+(0.75*16)</f>
        <v>60</v>
      </c>
      <c r="AI16" s="27">
        <f>AH16/10</f>
        <v>6</v>
      </c>
    </row>
    <row r="17" spans="2:35" ht="21" customHeight="1">
      <c r="B17" s="50"/>
      <c r="C17" s="51"/>
      <c r="D17" s="51"/>
      <c r="E17" s="51"/>
      <c r="F17" s="52"/>
      <c r="G17" s="5">
        <f>SUM(G6:G16)</f>
        <v>26</v>
      </c>
      <c r="H17" s="30">
        <f>SUM(H6:H16)</f>
        <v>6.5</v>
      </c>
      <c r="I17" s="5">
        <f>SUM(I6:I16)</f>
        <v>520</v>
      </c>
      <c r="J17" s="5">
        <f>SUM(J6:J16)</f>
        <v>52</v>
      </c>
      <c r="K17" s="13"/>
      <c r="L17" s="5">
        <f>SUM(L6:L16)</f>
        <v>38</v>
      </c>
      <c r="M17" s="30">
        <f>SUM(M6:M16)</f>
        <v>9.5</v>
      </c>
      <c r="N17" s="5">
        <f>SUM(N6:N16)</f>
        <v>760</v>
      </c>
      <c r="O17" s="5">
        <f>SUM(O6:O16)</f>
        <v>76</v>
      </c>
      <c r="P17" s="13"/>
      <c r="Q17" s="5">
        <f>SUM(Q6:Q16)</f>
        <v>38</v>
      </c>
      <c r="R17" s="30">
        <f>SUM(R6:R16)</f>
        <v>9.5</v>
      </c>
      <c r="S17" s="5">
        <f>SUM(S6:S16)</f>
        <v>760</v>
      </c>
      <c r="T17" s="5">
        <f>SUM(T6:T16)</f>
        <v>76</v>
      </c>
      <c r="U17" s="5"/>
      <c r="V17" s="5">
        <f>SUM(V6:V16)</f>
        <v>36</v>
      </c>
      <c r="W17" s="30">
        <f>SUM(W6:W16)</f>
        <v>9</v>
      </c>
      <c r="X17" s="5">
        <f>SUM(X6:X16)</f>
        <v>720</v>
      </c>
      <c r="Y17" s="5">
        <f>SUM(Y6:Y16)</f>
        <v>72</v>
      </c>
      <c r="Z17" s="13"/>
      <c r="AA17" s="5">
        <f>SUM(AA6:AA16)</f>
        <v>35</v>
      </c>
      <c r="AB17" s="30">
        <f>SUM(AB6:AB16)</f>
        <v>8.75</v>
      </c>
      <c r="AC17" s="5">
        <f>SUM(AC6:AC16)</f>
        <v>700</v>
      </c>
      <c r="AD17" s="5">
        <f>SUM(AD6:AD16)</f>
        <v>70</v>
      </c>
      <c r="AE17" s="13"/>
      <c r="AF17" s="5">
        <f>SUM(AF6:AF16)</f>
        <v>35</v>
      </c>
      <c r="AG17" s="30">
        <f>SUM(AG6:AG16)</f>
        <v>8.75</v>
      </c>
      <c r="AH17" s="5">
        <f>SUM(AH6:AH16)</f>
        <v>700</v>
      </c>
      <c r="AI17" s="5">
        <f>SUM(AI6:AI16)</f>
        <v>70</v>
      </c>
    </row>
    <row r="18" spans="2:35" ht="21" customHeight="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2" t="s">
        <v>76</v>
      </c>
      <c r="AF18" s="5">
        <f>G17+L17+Q17+V17+AA17+AF17</f>
        <v>208</v>
      </c>
      <c r="AG18" s="5">
        <f t="shared" ref="AG18:AI18" si="16">H17+M17+R17+W17+AB17+AG17</f>
        <v>52</v>
      </c>
      <c r="AH18" s="5">
        <f>I17+N17+S17+X17+AC17+AH17</f>
        <v>4160</v>
      </c>
      <c r="AI18" s="5">
        <f t="shared" si="16"/>
        <v>416</v>
      </c>
    </row>
    <row r="19" spans="2:35" ht="21" customHeight="1" thickBot="1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2:35" ht="19.5" customHeight="1" thickBot="1">
      <c r="B20" s="31"/>
      <c r="C20" s="31"/>
      <c r="D20" s="31"/>
      <c r="E20" s="31"/>
      <c r="F20" s="92" t="s">
        <v>82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4"/>
      <c r="Z20" s="31"/>
      <c r="AA20" s="33"/>
      <c r="AB20" s="33"/>
      <c r="AC20" s="33"/>
      <c r="AD20" s="31"/>
      <c r="AE20" s="31"/>
      <c r="AF20" s="31"/>
      <c r="AG20" s="31"/>
      <c r="AH20" s="31"/>
      <c r="AI20" s="31"/>
    </row>
    <row r="21" spans="2:35" ht="12" customHeight="1">
      <c r="B21" s="31"/>
      <c r="C21" s="31"/>
      <c r="D21" s="31"/>
      <c r="E21" s="31"/>
      <c r="F21" s="53" t="s">
        <v>98</v>
      </c>
      <c r="G21" s="54"/>
      <c r="H21" s="54"/>
      <c r="I21" s="54"/>
      <c r="J21" s="55"/>
      <c r="K21" s="53" t="s">
        <v>17</v>
      </c>
      <c r="L21" s="54"/>
      <c r="M21" s="54"/>
      <c r="N21" s="54"/>
      <c r="O21" s="55"/>
      <c r="P21" s="54" t="s">
        <v>18</v>
      </c>
      <c r="Q21" s="54"/>
      <c r="R21" s="54"/>
      <c r="S21" s="54"/>
      <c r="T21" s="54"/>
      <c r="U21" s="75" t="s">
        <v>19</v>
      </c>
      <c r="V21" s="76"/>
      <c r="W21" s="76"/>
      <c r="X21" s="76"/>
      <c r="Y21" s="77"/>
      <c r="Z21" s="31"/>
      <c r="AA21" s="34"/>
      <c r="AB21" s="34"/>
      <c r="AC21" s="34"/>
      <c r="AD21" s="31"/>
      <c r="AE21" s="31"/>
      <c r="AF21" s="31"/>
      <c r="AG21" s="31"/>
      <c r="AH21" s="31"/>
      <c r="AI21" s="31"/>
    </row>
    <row r="22" spans="2:35" ht="18" customHeight="1" thickBot="1">
      <c r="B22" s="31"/>
      <c r="C22" s="31"/>
      <c r="D22" s="31"/>
      <c r="E22" s="31"/>
      <c r="F22" s="56"/>
      <c r="G22" s="57"/>
      <c r="H22" s="57"/>
      <c r="I22" s="57"/>
      <c r="J22" s="58"/>
      <c r="K22" s="56"/>
      <c r="L22" s="57"/>
      <c r="M22" s="57"/>
      <c r="N22" s="57"/>
      <c r="O22" s="58"/>
      <c r="P22" s="73"/>
      <c r="Q22" s="73"/>
      <c r="R22" s="73"/>
      <c r="S22" s="73"/>
      <c r="T22" s="73"/>
      <c r="U22" s="78"/>
      <c r="V22" s="79"/>
      <c r="W22" s="79"/>
      <c r="X22" s="79"/>
      <c r="Y22" s="80"/>
      <c r="Z22" s="31"/>
      <c r="AA22" s="34"/>
      <c r="AB22" s="34"/>
      <c r="AC22" s="34"/>
      <c r="AD22" s="31"/>
      <c r="AE22" s="31"/>
      <c r="AF22" s="31"/>
      <c r="AG22" s="31"/>
      <c r="AH22" s="31"/>
      <c r="AI22" s="31"/>
    </row>
    <row r="23" spans="2:35" ht="17.25" customHeight="1">
      <c r="B23" s="31"/>
      <c r="C23" s="31"/>
      <c r="D23" s="31"/>
      <c r="E23" s="31"/>
      <c r="F23" s="62" t="s">
        <v>20</v>
      </c>
      <c r="G23" s="63"/>
      <c r="H23" s="35"/>
      <c r="I23" s="35"/>
      <c r="J23" s="36"/>
      <c r="K23" s="65" t="s">
        <v>23</v>
      </c>
      <c r="L23" s="65"/>
      <c r="M23" s="65"/>
      <c r="N23" s="65"/>
      <c r="O23" s="104"/>
      <c r="P23" s="101" t="s">
        <v>26</v>
      </c>
      <c r="Q23" s="102"/>
      <c r="R23" s="102"/>
      <c r="S23" s="102"/>
      <c r="T23" s="102"/>
      <c r="U23" s="105" t="s">
        <v>99</v>
      </c>
      <c r="V23" s="106"/>
      <c r="W23" s="106"/>
      <c r="X23" s="106"/>
      <c r="Y23" s="107"/>
      <c r="Z23" s="31"/>
      <c r="AA23" s="38"/>
      <c r="AB23" s="38"/>
      <c r="AC23" s="38"/>
      <c r="AD23" s="31"/>
      <c r="AE23" s="31"/>
      <c r="AF23" s="31"/>
      <c r="AG23" s="31"/>
      <c r="AH23" s="31"/>
      <c r="AI23" s="31"/>
    </row>
    <row r="24" spans="2:35" ht="15">
      <c r="B24" s="31"/>
      <c r="C24" s="31"/>
      <c r="D24" s="31"/>
      <c r="E24" s="31"/>
      <c r="F24" s="64" t="s">
        <v>21</v>
      </c>
      <c r="G24" s="65"/>
      <c r="H24" s="37"/>
      <c r="I24" s="37"/>
      <c r="J24" s="39"/>
      <c r="K24" s="65" t="s">
        <v>24</v>
      </c>
      <c r="L24" s="65"/>
      <c r="M24" s="65"/>
      <c r="N24" s="65"/>
      <c r="O24" s="104"/>
      <c r="P24" s="74" t="s">
        <v>27</v>
      </c>
      <c r="Q24" s="71"/>
      <c r="R24" s="71"/>
      <c r="S24" s="71"/>
      <c r="T24" s="71"/>
      <c r="U24" s="70" t="s">
        <v>51</v>
      </c>
      <c r="V24" s="71"/>
      <c r="W24" s="71"/>
      <c r="X24" s="71"/>
      <c r="Y24" s="72"/>
      <c r="Z24" s="31"/>
      <c r="AA24" s="38"/>
      <c r="AB24" s="38"/>
      <c r="AC24" s="38"/>
      <c r="AD24" s="31"/>
      <c r="AE24" s="31"/>
      <c r="AF24" s="31"/>
      <c r="AG24" s="31"/>
      <c r="AH24" s="31"/>
      <c r="AI24" s="31"/>
    </row>
    <row r="25" spans="2:35" ht="15">
      <c r="B25" s="31"/>
      <c r="C25" s="31"/>
      <c r="D25" s="31"/>
      <c r="E25" s="31"/>
      <c r="F25" s="64" t="s">
        <v>22</v>
      </c>
      <c r="G25" s="65"/>
      <c r="H25" s="37"/>
      <c r="I25" s="37"/>
      <c r="J25" s="39"/>
      <c r="K25" s="65" t="s">
        <v>25</v>
      </c>
      <c r="L25" s="65"/>
      <c r="M25" s="65"/>
      <c r="N25" s="65"/>
      <c r="O25" s="104"/>
      <c r="P25" s="74" t="s">
        <v>100</v>
      </c>
      <c r="Q25" s="71"/>
      <c r="R25" s="71"/>
      <c r="S25" s="71"/>
      <c r="T25" s="71"/>
      <c r="U25" s="70" t="s">
        <v>52</v>
      </c>
      <c r="V25" s="71"/>
      <c r="W25" s="71"/>
      <c r="X25" s="71"/>
      <c r="Y25" s="72"/>
      <c r="Z25" s="31"/>
      <c r="AA25" s="38"/>
      <c r="AB25" s="38"/>
      <c r="AC25" s="38"/>
      <c r="AD25" s="31"/>
      <c r="AE25" s="31"/>
      <c r="AF25" s="31"/>
      <c r="AG25" s="31"/>
      <c r="AH25" s="31"/>
      <c r="AI25" s="31"/>
    </row>
    <row r="26" spans="2:35" ht="31.5" customHeight="1" thickBot="1">
      <c r="B26" s="31"/>
      <c r="C26" s="31"/>
      <c r="D26" s="31"/>
      <c r="E26" s="31"/>
      <c r="F26" s="103"/>
      <c r="G26" s="60"/>
      <c r="H26" s="40"/>
      <c r="I26" s="40"/>
      <c r="J26" s="41"/>
      <c r="K26" s="60"/>
      <c r="L26" s="60"/>
      <c r="M26" s="60"/>
      <c r="N26" s="60"/>
      <c r="O26" s="61"/>
      <c r="P26" s="42"/>
      <c r="Q26" s="43"/>
      <c r="R26" s="43"/>
      <c r="S26" s="43"/>
      <c r="T26" s="43"/>
      <c r="U26" s="98" t="s">
        <v>102</v>
      </c>
      <c r="V26" s="99"/>
      <c r="W26" s="99"/>
      <c r="X26" s="99"/>
      <c r="Y26" s="100"/>
      <c r="Z26" s="31"/>
      <c r="AA26" s="44"/>
      <c r="AB26" s="44"/>
      <c r="AC26" s="44"/>
      <c r="AD26" s="31"/>
      <c r="AE26" s="31"/>
      <c r="AF26" s="31"/>
      <c r="AG26" s="31"/>
      <c r="AH26" s="31"/>
      <c r="AI26" s="31"/>
    </row>
    <row r="27" spans="2:35" ht="16.7" customHeight="1">
      <c r="B27" s="31"/>
      <c r="C27" s="31"/>
      <c r="D27" s="31"/>
      <c r="E27" s="31"/>
      <c r="F27" s="31" t="s">
        <v>101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2:35" ht="21" customHeight="1">
      <c r="B28" s="31"/>
      <c r="C28" s="31"/>
      <c r="D28" s="31"/>
      <c r="E28" s="31"/>
      <c r="F28" s="31" t="s">
        <v>77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2:35" ht="21" customHeight="1">
      <c r="B29" s="31"/>
      <c r="C29" s="31"/>
      <c r="D29" s="31"/>
      <c r="E29" s="31"/>
      <c r="F29" s="31" t="s">
        <v>105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2:35" ht="21" customHeight="1">
      <c r="B30" s="31"/>
      <c r="C30" s="31"/>
      <c r="D30" s="31"/>
      <c r="E30" s="31"/>
      <c r="F30" s="31" t="s">
        <v>104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2:35" ht="21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2:35" ht="21" customHeight="1">
      <c r="B32" s="90" t="s">
        <v>83</v>
      </c>
      <c r="C32" s="90"/>
      <c r="D32" s="45">
        <f>I6+I7+I8+I10+I11+I12+I13+N6+N7+N8+N10+N11+N13+S6+S7+S8+S11+S12+X7+X9+X11+X13+AC9+AC11+AH9+AH11+AH12</f>
        <v>1800</v>
      </c>
      <c r="E32" s="45">
        <f>D32/10</f>
        <v>180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2:35" ht="21" customHeight="1">
      <c r="B33" s="95" t="s">
        <v>79</v>
      </c>
      <c r="C33" s="95"/>
      <c r="D33" s="46">
        <f>X8+AC7+AC8+AH8+AC14+AH14</f>
        <v>500</v>
      </c>
      <c r="E33" s="46">
        <f>D33/10</f>
        <v>50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2:35" ht="21" customHeight="1">
      <c r="B34" s="96" t="s">
        <v>81</v>
      </c>
      <c r="C34" s="96"/>
      <c r="D34" s="47">
        <f>N15+S15+X15+AC15+AH15</f>
        <v>1500</v>
      </c>
      <c r="E34" s="47">
        <f>D34/10</f>
        <v>150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2:35" ht="21" customHeight="1">
      <c r="B35" s="97" t="s">
        <v>80</v>
      </c>
      <c r="C35" s="97"/>
      <c r="D35" s="48">
        <f>I16+N16+S16+X16+AC16+AH16</f>
        <v>360</v>
      </c>
      <c r="E35" s="48">
        <f>D35/10</f>
        <v>36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2:35" ht="21" customHeight="1">
      <c r="B36" s="89" t="s">
        <v>76</v>
      </c>
      <c r="C36" s="89"/>
      <c r="D36" s="49">
        <f>SUM(D32:D35)</f>
        <v>4160</v>
      </c>
      <c r="E36" s="49">
        <f>SUM(E32:E35)</f>
        <v>416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</sheetData>
  <mergeCells count="62">
    <mergeCell ref="B36:C36"/>
    <mergeCell ref="B32:C32"/>
    <mergeCell ref="F15:J15"/>
    <mergeCell ref="F20:Y20"/>
    <mergeCell ref="B33:C33"/>
    <mergeCell ref="B34:C34"/>
    <mergeCell ref="B35:C35"/>
    <mergeCell ref="U26:Y26"/>
    <mergeCell ref="P23:T23"/>
    <mergeCell ref="P24:T24"/>
    <mergeCell ref="F25:G25"/>
    <mergeCell ref="F26:G26"/>
    <mergeCell ref="K23:O23"/>
    <mergeCell ref="K24:O24"/>
    <mergeCell ref="K25:O25"/>
    <mergeCell ref="U23:Y23"/>
    <mergeCell ref="AA4:AB4"/>
    <mergeCell ref="AC4:AC5"/>
    <mergeCell ref="AE4:AE5"/>
    <mergeCell ref="AF4:AG4"/>
    <mergeCell ref="T4:T5"/>
    <mergeCell ref="U4:U5"/>
    <mergeCell ref="V4:W4"/>
    <mergeCell ref="X4:X5"/>
    <mergeCell ref="Y4:Y5"/>
    <mergeCell ref="P4:P5"/>
    <mergeCell ref="Q4:R4"/>
    <mergeCell ref="S4:S5"/>
    <mergeCell ref="B1:AI1"/>
    <mergeCell ref="B2:AI2"/>
    <mergeCell ref="B3:AI3"/>
    <mergeCell ref="F4:F5"/>
    <mergeCell ref="G4:H4"/>
    <mergeCell ref="I4:I5"/>
    <mergeCell ref="J4:J5"/>
    <mergeCell ref="K4:K5"/>
    <mergeCell ref="L4:M4"/>
    <mergeCell ref="AH4:AH5"/>
    <mergeCell ref="AI4:AI5"/>
    <mergeCell ref="AD4:AD5"/>
    <mergeCell ref="Z4:Z5"/>
    <mergeCell ref="B4:B5"/>
    <mergeCell ref="C4:C5"/>
    <mergeCell ref="D4:E5"/>
    <mergeCell ref="D6:D10"/>
    <mergeCell ref="O4:O5"/>
    <mergeCell ref="N4:N5"/>
    <mergeCell ref="U24:Y24"/>
    <mergeCell ref="P21:T22"/>
    <mergeCell ref="P25:T25"/>
    <mergeCell ref="U25:Y25"/>
    <mergeCell ref="U21:Y22"/>
    <mergeCell ref="B17:F17"/>
    <mergeCell ref="F21:J22"/>
    <mergeCell ref="B6:B13"/>
    <mergeCell ref="K26:O26"/>
    <mergeCell ref="F23:G23"/>
    <mergeCell ref="F24:G24"/>
    <mergeCell ref="K21:O22"/>
    <mergeCell ref="E6:E7"/>
    <mergeCell ref="C6:C13"/>
    <mergeCell ref="D11:D14"/>
  </mergeCells>
  <pageMargins left="0.23622047244094491" right="0.23622047244094491" top="0.74803149606299213" bottom="0.74803149606299213" header="0.31496062992125984" footer="0.31496062992125984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BT (PROPUESTA)</vt:lpstr>
      <vt:lpstr>'BT (PROPUESTA)'!Área_de_impresión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AGUILAR MARTINEZ</dc:creator>
  <cp:lastModifiedBy>Adolfina Ramirez</cp:lastModifiedBy>
  <cp:lastPrinted>2023-03-09T16:39:22Z</cp:lastPrinted>
  <dcterms:created xsi:type="dcterms:W3CDTF">2022-10-12T19:56:43Z</dcterms:created>
  <dcterms:modified xsi:type="dcterms:W3CDTF">2024-03-26T20:03:02Z</dcterms:modified>
</cp:coreProperties>
</file>