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SECRETARIO\Desktop\Nueva carpeta (3)\"/>
    </mc:Choice>
  </mc:AlternateContent>
  <xr:revisionPtr revIDLastSave="0" documentId="13_ncr:1_{B57AD02F-5F57-4111-AA73-27724048DFDF}" xr6:coauthVersionLast="45" xr6:coauthVersionMax="45" xr10:uidLastSave="{00000000-0000-0000-0000-000000000000}"/>
  <bookViews>
    <workbookView xWindow="19092" yWindow="-1296" windowWidth="23256" windowHeight="12576" xr2:uid="{00000000-000D-0000-FFFF-FFFF00000000}"/>
  </bookViews>
  <sheets>
    <sheet name="PART-FED" sheetId="7" r:id="rId1"/>
  </sheets>
  <externalReferences>
    <externalReference r:id="rId2"/>
  </externalReferences>
  <definedNames>
    <definedName name="Print_Area" localSheetId="0">'PART-FED'!$A$1:$L$26</definedName>
    <definedName name="SS" localSheetId="0">'PART-FED'!#REF!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7" l="1"/>
  <c r="R16" i="7"/>
  <c r="R19" i="7"/>
  <c r="R17" i="7"/>
  <c r="R15" i="7"/>
  <c r="R13" i="7"/>
  <c r="R12" i="7"/>
  <c r="R11" i="7"/>
  <c r="R10" i="7"/>
  <c r="R14" i="7"/>
  <c r="R9" i="7"/>
  <c r="R22" i="7" l="1"/>
  <c r="P15" i="7"/>
  <c r="Q22" i="7"/>
  <c r="P20" i="7" l="1"/>
  <c r="P17" i="7"/>
  <c r="P12" i="7"/>
  <c r="O20" i="7"/>
  <c r="O17" i="7"/>
  <c r="O15" i="7"/>
  <c r="O12" i="7"/>
  <c r="O22" i="7" l="1"/>
  <c r="P22" i="7"/>
  <c r="M22" i="7"/>
  <c r="L22" i="7"/>
  <c r="K22" i="7"/>
  <c r="J22" i="7"/>
  <c r="I22" i="7"/>
  <c r="H22" i="7"/>
  <c r="G22" i="7"/>
  <c r="F22" i="7"/>
  <c r="E22" i="7"/>
  <c r="D22" i="7"/>
  <c r="C22" i="7"/>
  <c r="N22" i="7" l="1"/>
  <c r="B22" i="7" l="1"/>
</calcChain>
</file>

<file path=xl/sharedStrings.xml><?xml version="1.0" encoding="utf-8"?>
<sst xmlns="http://schemas.openxmlformats.org/spreadsheetml/2006/main" count="23" uniqueCount="22">
  <si>
    <t>GOBIERNO DEL ESTADO DE SINALOA</t>
  </si>
  <si>
    <t>(miles de pesos)</t>
  </si>
  <si>
    <t>CONCEPTO</t>
  </si>
  <si>
    <t>Incentivos por actos de fiscalización</t>
  </si>
  <si>
    <t>SECRETARÍA DE ADMINISTRACIÓN Y FINANZAS</t>
  </si>
  <si>
    <t>AÑO Y MONTO</t>
  </si>
  <si>
    <t>TOTAL</t>
  </si>
  <si>
    <t>Fondo General de Participaciones</t>
  </si>
  <si>
    <t>Fondo de Fomento Municipal</t>
  </si>
  <si>
    <t>Tenencia o Uso de Vehículos</t>
  </si>
  <si>
    <t>Impuesto Sobre Automóviles Nuevos</t>
  </si>
  <si>
    <t>Impuesto Especial Sobre Producción y Servicios</t>
  </si>
  <si>
    <t>CAPUFE</t>
  </si>
  <si>
    <t>Repecos, Intermedios y Enajenaciones</t>
  </si>
  <si>
    <t>Fondo de Fiscalización</t>
  </si>
  <si>
    <t>Fondo de Gasolina</t>
  </si>
  <si>
    <t>Otras participaciones</t>
  </si>
  <si>
    <t>Fondo de Estabilización de los Ingresos de las Entidades Federativas</t>
  </si>
  <si>
    <t>Los recursos del FEIEF recibidos en 2009 se reportan dentro de las participaciones, ya que se utilizó el fondo para cubrir la caída de éstas; se distribuyeron de la siguiente manera: Fondo General de Participaciones 1 mil 26 millones 528 mil 995 pesos,  Fondo de Fomento Municipal 48 millones 542 mil 817 pesos y al Fondo de Fiscalización 81 millones 197 mil 84 pesos.</t>
  </si>
  <si>
    <t>INGRESOS POR PARTICIPACIONES FEDERALES, RAMO 28</t>
  </si>
  <si>
    <t>Nota: La información corresponde a Cuenta Pública.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</si>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</sst>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3" fontId="18" fillId="0" borderId="0" xfId="0" applyNumberFormat="1" applyFont="1"/>
    <xf numFmtId="0" fontId="18" fillId="0" borderId="0" xfId="0" applyFont="1" applyBorder="1" applyAlignment="1">
      <alignment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vertical="center"/>
    </xf>
    <xf numFmtId="0" fontId="18" fillId="0" borderId="0" xfId="0" applyFont="1" applyAlignment="1"/>
    <xf numFmtId="3" fontId="18" fillId="0" borderId="0" xfId="0" applyNumberFormat="1" applyFont="1" applyBorder="1" applyAlignment="1"/>
    <xf numFmtId="0" fontId="18" fillId="0" borderId="0" xfId="0" applyFont="1" applyFill="1" applyBorder="1"/>
    <xf numFmtId="3" fontId="19" fillId="0" borderId="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SECRETARIO/iCloudDrive/DPT/Conciliaciones/2019/CUENTA%20PUBLIC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g. Propios "/>
      <sheetName val="Ing. Ordinarios "/>
    </sheetNames>
    <sheetDataSet>
      <sheetData sheetId="0"/>
      <sheetData sheetId="1">
        <row r="4">
          <cell r="C4" t="str">
            <v>ENERO-DICIEMBRE</v>
          </cell>
        </row>
        <row r="5">
          <cell r="C5" t="str">
            <v>D.P.T.</v>
          </cell>
        </row>
        <row r="6">
          <cell r="C6">
            <v>6175019660.3600006</v>
          </cell>
        </row>
        <row r="7">
          <cell r="B7" t="str">
            <v>Impuestos</v>
          </cell>
          <cell r="C7">
            <v>2280898944.6799998</v>
          </cell>
        </row>
        <row r="8">
          <cell r="B8" t="str">
            <v>Derechos</v>
          </cell>
          <cell r="C8">
            <v>3685281579.2100005</v>
          </cell>
        </row>
        <row r="9">
          <cell r="B9" t="str">
            <v>Productos</v>
          </cell>
          <cell r="C9">
            <v>175208932</v>
          </cell>
        </row>
        <row r="10">
          <cell r="B10" t="str">
            <v>Aprovechamientos</v>
          </cell>
          <cell r="C10">
            <v>33630204.469999999</v>
          </cell>
        </row>
        <row r="11">
          <cell r="C11">
            <v>41690890834.139999</v>
          </cell>
        </row>
        <row r="12">
          <cell r="C12">
            <v>22400350927.07</v>
          </cell>
        </row>
        <row r="13">
          <cell r="C13">
            <v>21275195700</v>
          </cell>
        </row>
        <row r="14">
          <cell r="B14" t="str">
            <v>Fondo General de Participaciones</v>
          </cell>
          <cell r="C14">
            <v>14572488034</v>
          </cell>
        </row>
        <row r="15">
          <cell r="B15" t="str">
            <v>Fondo de Fiscalización y Recaudación</v>
          </cell>
          <cell r="C15">
            <v>2442042977</v>
          </cell>
        </row>
        <row r="16">
          <cell r="B16" t="str">
            <v>Fondo de Fomento Municipal</v>
          </cell>
          <cell r="C16">
            <v>767783743</v>
          </cell>
        </row>
        <row r="17">
          <cell r="B17" t="str">
            <v>Impuestos Especiales (IEPS)</v>
          </cell>
          <cell r="C17">
            <v>341026435</v>
          </cell>
        </row>
        <row r="18">
          <cell r="B18" t="str">
            <v>Impuesto de Gasolina y Diesel</v>
          </cell>
          <cell r="C18">
            <v>741514738</v>
          </cell>
        </row>
        <row r="19">
          <cell r="B19" t="str">
            <v>Compensación de ISAN</v>
          </cell>
          <cell r="C19">
            <v>71664876</v>
          </cell>
        </row>
        <row r="20">
          <cell r="B20" t="str">
            <v>Fondo de Compensación de Repecos e Intermedios</v>
          </cell>
          <cell r="C20">
            <v>88480741</v>
          </cell>
        </row>
        <row r="21">
          <cell r="B21" t="str">
            <v>Régimen de Incorporación Fiscal Anexo 19 (RIF)</v>
          </cell>
          <cell r="C21">
            <v>206653408</v>
          </cell>
        </row>
        <row r="22">
          <cell r="B22" t="str">
            <v>Incentivos ISR personal subordinado del Estado</v>
          </cell>
          <cell r="C22">
            <v>1046485215</v>
          </cell>
        </row>
        <row r="23">
          <cell r="B23" t="str">
            <v xml:space="preserve">  Estado</v>
          </cell>
          <cell r="C23">
            <v>796532104</v>
          </cell>
        </row>
        <row r="24">
          <cell r="B24" t="str">
            <v xml:space="preserve">  Municipio</v>
          </cell>
          <cell r="C24">
            <v>249953111</v>
          </cell>
        </row>
        <row r="25">
          <cell r="B25" t="str">
            <v>Fondo de Estabilización de los Ing de las Ent Fed (FEIEF)</v>
          </cell>
          <cell r="C25">
            <v>997055533</v>
          </cell>
        </row>
        <row r="26">
          <cell r="C26">
            <v>1125155227.0699999</v>
          </cell>
        </row>
        <row r="27">
          <cell r="B27" t="str">
            <v>Impuesto de Gasolina y Diesel1</v>
          </cell>
          <cell r="C27">
            <v>590846.04</v>
          </cell>
        </row>
        <row r="28">
          <cell r="B28" t="str">
            <v>Tenencia</v>
          </cell>
          <cell r="C28">
            <v>82902.47</v>
          </cell>
        </row>
        <row r="29">
          <cell r="B29" t="str">
            <v>ISAN</v>
          </cell>
          <cell r="C29">
            <v>396516721.27999997</v>
          </cell>
        </row>
        <row r="30">
          <cell r="B30" t="str">
            <v>Fiscalización:</v>
          </cell>
          <cell r="C30">
            <v>431488989.75</v>
          </cell>
        </row>
        <row r="31">
          <cell r="B31" t="str">
            <v>Capufe</v>
          </cell>
          <cell r="C31">
            <v>27960353.420000002</v>
          </cell>
        </row>
        <row r="32">
          <cell r="B32" t="str">
            <v>Repecos</v>
          </cell>
          <cell r="C32">
            <v>1579.2</v>
          </cell>
        </row>
        <row r="33">
          <cell r="B33" t="str">
            <v>Intermedios</v>
          </cell>
          <cell r="C33">
            <v>545529.4</v>
          </cell>
        </row>
        <row r="34">
          <cell r="B34" t="str">
            <v>Enajenación</v>
          </cell>
          <cell r="C34">
            <v>85024118.079999998</v>
          </cell>
        </row>
        <row r="35">
          <cell r="B35" t="str">
            <v>Vigilancia de Obligaciones</v>
          </cell>
          <cell r="C35">
            <v>153232346</v>
          </cell>
        </row>
        <row r="36">
          <cell r="B36" t="str">
            <v>5 al millar</v>
          </cell>
          <cell r="C36">
            <v>12884233.180000002</v>
          </cell>
        </row>
        <row r="37">
          <cell r="B37" t="str">
            <v>Zona Federal Marítimo Terrestre</v>
          </cell>
          <cell r="C37">
            <v>2051857.22</v>
          </cell>
        </row>
        <row r="38">
          <cell r="B38" t="str">
            <v>Créditos Fiscales Federales</v>
          </cell>
          <cell r="C38">
            <v>72016</v>
          </cell>
        </row>
        <row r="39">
          <cell r="B39" t="str">
            <v>Otras Participaciones</v>
          </cell>
          <cell r="C39">
            <v>14703735.029999999</v>
          </cell>
        </row>
        <row r="40">
          <cell r="C40">
            <v>19290539907.07</v>
          </cell>
        </row>
        <row r="41">
          <cell r="B41" t="str">
            <v>Fondo de Aportaciones para la Nomina Educativa y Gasto Operativo:</v>
          </cell>
          <cell r="C41">
            <v>10926568579.629999</v>
          </cell>
        </row>
        <row r="42">
          <cell r="B42" t="str">
            <v xml:space="preserve">  Servicios Personales</v>
          </cell>
          <cell r="C42">
            <v>10584519099.629999</v>
          </cell>
        </row>
        <row r="43">
          <cell r="B43" t="str">
            <v xml:space="preserve">  Otros de Gasto Corriente</v>
          </cell>
          <cell r="C43">
            <v>116293020</v>
          </cell>
        </row>
        <row r="44">
          <cell r="B44" t="str">
            <v xml:space="preserve">  Gasto de Operación </v>
          </cell>
          <cell r="C44">
            <v>225756460</v>
          </cell>
        </row>
        <row r="45">
          <cell r="B45" t="str">
            <v>Fondo de Aportaciones para los Servicios de Salud</v>
          </cell>
          <cell r="C45">
            <v>2736497401.0599999</v>
          </cell>
        </row>
        <row r="46">
          <cell r="B46" t="str">
            <v>Fondo de Aportaciones para la Infraestructura Social</v>
          </cell>
          <cell r="C46">
            <v>1119663095</v>
          </cell>
        </row>
        <row r="47">
          <cell r="B47" t="str">
            <v xml:space="preserve">   Fondo de Aportaciones para la Infraestructura Social Estatal</v>
          </cell>
          <cell r="C47">
            <v>135719422</v>
          </cell>
        </row>
        <row r="48">
          <cell r="B48" t="str">
            <v xml:space="preserve">   Fondo de Aportaciones para la infraestructura Social Municipal</v>
          </cell>
          <cell r="C48">
            <v>983943673</v>
          </cell>
        </row>
        <row r="49">
          <cell r="B49" t="str">
            <v>Fortamun</v>
          </cell>
          <cell r="C49">
            <v>2036324663</v>
          </cell>
        </row>
        <row r="50">
          <cell r="B50" t="str">
            <v>Fondo de Aportaciones Múltiples</v>
          </cell>
          <cell r="C50">
            <v>796612130</v>
          </cell>
        </row>
        <row r="51">
          <cell r="B51" t="str">
            <v xml:space="preserve">   Asistencia Social</v>
          </cell>
          <cell r="C51">
            <v>297367054</v>
          </cell>
        </row>
        <row r="52">
          <cell r="B52" t="str">
            <v xml:space="preserve">   Infraestructura Educativa Básica</v>
          </cell>
          <cell r="C52">
            <v>203386578</v>
          </cell>
        </row>
        <row r="53">
          <cell r="B53" t="str">
            <v xml:space="preserve">   Infraestructura Educativa Media Superior</v>
          </cell>
          <cell r="C53">
            <v>23841006</v>
          </cell>
        </row>
        <row r="54">
          <cell r="B54" t="str">
            <v xml:space="preserve">   Infraestructura Educativa Superior</v>
          </cell>
          <cell r="C54">
            <v>272017492</v>
          </cell>
        </row>
        <row r="55">
          <cell r="B55" t="str">
            <v>Fondos de Aport. para la seg. Púb. de los Edos y el D. F.</v>
          </cell>
          <cell r="C55">
            <v>208898666</v>
          </cell>
        </row>
        <row r="56">
          <cell r="B56" t="str">
            <v xml:space="preserve"> Fondo de Aportaciones para la Educación Tecnológica y de Adultos</v>
          </cell>
          <cell r="C56">
            <v>332748778.38</v>
          </cell>
        </row>
        <row r="57">
          <cell r="B57" t="str">
            <v xml:space="preserve">   Educación Tecnológica</v>
          </cell>
          <cell r="C57">
            <v>254225446.78999999</v>
          </cell>
        </row>
        <row r="58">
          <cell r="B58" t="str">
            <v xml:space="preserve">   Educación de Adultos</v>
          </cell>
          <cell r="C58">
            <v>78523331.590000004</v>
          </cell>
        </row>
        <row r="59">
          <cell r="B59" t="str">
            <v>Fondo de Aport. para el Fortalecimiento de las Entidades Federativas</v>
          </cell>
          <cell r="C59">
            <v>1133226594</v>
          </cell>
        </row>
        <row r="60">
          <cell r="C60">
            <v>10255681492.450001</v>
          </cell>
        </row>
        <row r="61">
          <cell r="C61">
            <v>4270890203.1500001</v>
          </cell>
        </row>
        <row r="62">
          <cell r="B62" t="str">
            <v xml:space="preserve"> Secretaría de Hacienda y Crédito Público</v>
          </cell>
          <cell r="C62">
            <v>765752911.31999993</v>
          </cell>
        </row>
        <row r="63">
          <cell r="B63" t="str">
            <v xml:space="preserve"> Comisión Nacional del Agua</v>
          </cell>
          <cell r="C63">
            <v>13720843.300000001</v>
          </cell>
        </row>
        <row r="64">
          <cell r="B64" t="str">
            <v xml:space="preserve"> Secretaria de Salud</v>
          </cell>
          <cell r="C64">
            <v>1293699851.6600001</v>
          </cell>
        </row>
        <row r="65">
          <cell r="B65" t="str">
            <v xml:space="preserve"> Secretaría de Educación Pública</v>
          </cell>
          <cell r="C65">
            <v>2113469252.9100001</v>
          </cell>
        </row>
        <row r="66">
          <cell r="B66" t="str">
            <v xml:space="preserve"> Secretaria de Turismo</v>
          </cell>
          <cell r="C66">
            <v>0</v>
          </cell>
        </row>
        <row r="67">
          <cell r="B67" t="str">
            <v xml:space="preserve"> Comisión Nacional de Cultura Física y Deporte</v>
          </cell>
          <cell r="C67">
            <v>1954400</v>
          </cell>
        </row>
        <row r="68">
          <cell r="B68" t="str">
            <v xml:space="preserve"> Secretaría de Economía</v>
          </cell>
          <cell r="C68">
            <v>0</v>
          </cell>
        </row>
        <row r="69">
          <cell r="B69" t="str">
            <v xml:space="preserve"> Secretaría del Medio Ambiente y Recursos Naturales</v>
          </cell>
          <cell r="C69">
            <v>435240</v>
          </cell>
        </row>
        <row r="70">
          <cell r="B70" t="str">
            <v xml:space="preserve"> Otras Reasignaciones</v>
          </cell>
          <cell r="C70">
            <v>81857703.959999993</v>
          </cell>
        </row>
        <row r="71">
          <cell r="C71">
            <v>5643121039.3000002</v>
          </cell>
        </row>
        <row r="72">
          <cell r="B72" t="str">
            <v>Educación Pública</v>
          </cell>
          <cell r="C72">
            <v>5527668323.3000002</v>
          </cell>
        </row>
        <row r="73">
          <cell r="B73" t="str">
            <v xml:space="preserve">  Universidad Autónoma de Occidente</v>
          </cell>
          <cell r="C73">
            <v>311105330.19999999</v>
          </cell>
        </row>
        <row r="74">
          <cell r="B74" t="str">
            <v xml:space="preserve">  Universidad Autónoma Intercultural de Sinaloa</v>
          </cell>
          <cell r="C74">
            <v>62308161.659999996</v>
          </cell>
        </row>
        <row r="75">
          <cell r="B75" t="str">
            <v xml:space="preserve">  Colegio de Bachilleres del Estado de Sinaloa</v>
          </cell>
          <cell r="C75">
            <v>598724522.99000001</v>
          </cell>
        </row>
        <row r="76">
          <cell r="B76" t="str">
            <v xml:space="preserve">  Universidad Autónoma de Sinaloa</v>
          </cell>
          <cell r="C76">
            <v>4344088358.5299997</v>
          </cell>
        </row>
        <row r="77">
          <cell r="B77" t="str">
            <v xml:space="preserve">  Instituto de Capacitación Técnica de Sinaloa</v>
          </cell>
          <cell r="C77">
            <v>124317298.62</v>
          </cell>
        </row>
        <row r="78">
          <cell r="B78" t="str">
            <v xml:space="preserve">  CECYTES</v>
          </cell>
          <cell r="C78">
            <v>13173571.779999999</v>
          </cell>
        </row>
        <row r="79">
          <cell r="B79" t="str">
            <v xml:space="preserve">  Univ. Politécnicas</v>
          </cell>
          <cell r="C79">
            <v>49425722.520000003</v>
          </cell>
        </row>
        <row r="80">
          <cell r="B80" t="str">
            <v xml:space="preserve">  Univ. Tecnológicas</v>
          </cell>
          <cell r="C80">
            <v>21593561</v>
          </cell>
        </row>
        <row r="81">
          <cell r="B81" t="str">
            <v xml:space="preserve">  Otras</v>
          </cell>
          <cell r="C81">
            <v>2931796</v>
          </cell>
        </row>
        <row r="82">
          <cell r="B82" t="str">
            <v>Seguridad Pública</v>
          </cell>
          <cell r="C82">
            <v>115452716</v>
          </cell>
        </row>
        <row r="83">
          <cell r="B83" t="str">
            <v xml:space="preserve">  Alimentación de Reos Federales</v>
          </cell>
          <cell r="C83">
            <v>2129700</v>
          </cell>
        </row>
        <row r="84">
          <cell r="B84" t="str">
            <v xml:space="preserve">  Subsidios a Municipios para Seguridad Pública (FORTASEG)</v>
          </cell>
          <cell r="C84">
            <v>113323016</v>
          </cell>
        </row>
        <row r="85">
          <cell r="B85" t="str">
            <v xml:space="preserve">  Fortalecimiento de las Instituciones de Mando Policial</v>
          </cell>
          <cell r="C85">
            <v>0</v>
          </cell>
        </row>
        <row r="86">
          <cell r="B86" t="str">
            <v xml:space="preserve">  Implementación de la Reforma del Sistema Penitenciario de Justicia Penal</v>
          </cell>
          <cell r="C86">
            <v>0</v>
          </cell>
        </row>
        <row r="87">
          <cell r="B87" t="str">
            <v xml:space="preserve">  Programa de Apoyo Federal en Materia de Seguridad Pública (PROASP)</v>
          </cell>
          <cell r="C87">
            <v>0</v>
          </cell>
        </row>
        <row r="88">
          <cell r="B88" t="str">
            <v xml:space="preserve">  Prevención del Delito</v>
          </cell>
          <cell r="C88">
            <v>0</v>
          </cell>
        </row>
        <row r="89">
          <cell r="C89">
            <v>341670250</v>
          </cell>
        </row>
        <row r="90">
          <cell r="B90" t="str">
            <v>SAGARPA</v>
          </cell>
          <cell r="C90">
            <v>341670250</v>
          </cell>
        </row>
        <row r="91">
          <cell r="B91" t="str">
            <v>Ingresos Derivados de Endeudamiento:</v>
          </cell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58121591986.949997</v>
          </cell>
        </row>
        <row r="96">
          <cell r="B96" t="str">
            <v>DIRECTOR DE POLITICA TRIBUTARIA</v>
          </cell>
          <cell r="C96" t="str">
            <v>DIRECTOR DE CONTABILIDAD GUBERNAMENTAL</v>
          </cell>
        </row>
        <row r="98">
          <cell r="B98" t="str">
            <v>C. JESUS ENRIQUE HERNANDEZ GUERRERO</v>
          </cell>
          <cell r="C98" t="str">
            <v>LIC. LUIS ARMANDO INZUNZA CAMACHO</v>
          </cell>
        </row>
        <row r="99">
          <cell r="C99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showGridLines="0" tabSelected="1" zoomScale="90" zoomScaleNormal="90" workbookViewId="0">
      <pane xSplit="1" ySplit="8" topLeftCell="E9" activePane="bottomRight" state="frozen"/>
      <selection pane="topRight" activeCell="B1" sqref="B1"/>
      <selection pane="bottomLeft" activeCell="A9" sqref="A9"/>
      <selection pane="bottomRight" activeCell="N19" sqref="N19"/>
    </sheetView>
  </sheetViews>
  <sheetFormatPr baseColWidth="10" defaultRowHeight="12.75" x14ac:dyDescent="0.2"/>
  <cols>
    <col min="1" max="1" width="40.85546875" customWidth="1"/>
    <col min="2" max="2" width="10.85546875" customWidth="1"/>
    <col min="3" max="4" width="11.42578125" customWidth="1"/>
    <col min="5" max="5" width="11.85546875" customWidth="1"/>
    <col min="6" max="6" width="11.42578125" customWidth="1"/>
    <col min="7" max="7" width="11.85546875" customWidth="1"/>
    <col min="8" max="8" width="12.5703125" customWidth="1"/>
    <col min="9" max="9" width="12.42578125" customWidth="1"/>
    <col min="10" max="10" width="12.85546875" customWidth="1"/>
    <col min="11" max="11" width="13.7109375" customWidth="1"/>
    <col min="12" max="12" width="14.42578125" customWidth="1"/>
    <col min="13" max="15" width="11.85546875" customWidth="1"/>
    <col min="16" max="16" width="13.28515625" customWidth="1"/>
    <col min="17" max="17" width="13.7109375" customWidth="1"/>
    <col min="18" max="18" width="16.42578125" bestFit="1" customWidth="1"/>
  </cols>
  <sheetData>
    <row r="1" spans="1:18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x14ac:dyDescent="0.2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x14ac:dyDescent="0.2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8" ht="13.5" thickBot="1" x14ac:dyDescent="0.25"/>
    <row r="6" spans="1:18" ht="26.25" customHeight="1" thickTop="1" thickBot="1" x14ac:dyDescent="0.25">
      <c r="A6" s="10" t="s">
        <v>2</v>
      </c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customHeight="1" thickTop="1" thickBot="1" x14ac:dyDescent="0.25">
      <c r="A7" s="10"/>
      <c r="B7" s="3">
        <v>2003</v>
      </c>
      <c r="C7" s="3">
        <v>2004</v>
      </c>
      <c r="D7" s="3">
        <v>2005</v>
      </c>
      <c r="E7" s="3">
        <v>2006</v>
      </c>
      <c r="F7" s="3">
        <v>2007</v>
      </c>
      <c r="G7" s="3">
        <v>2008</v>
      </c>
      <c r="H7" s="3">
        <v>2009</v>
      </c>
      <c r="I7" s="3">
        <v>2010</v>
      </c>
      <c r="J7" s="3">
        <v>2011</v>
      </c>
      <c r="K7" s="3">
        <v>2012</v>
      </c>
      <c r="L7" s="3">
        <v>2013</v>
      </c>
      <c r="M7" s="3">
        <v>2014</v>
      </c>
      <c r="N7" s="3">
        <v>2015</v>
      </c>
      <c r="O7" s="3">
        <v>2016</v>
      </c>
      <c r="P7" s="3">
        <v>2017</v>
      </c>
      <c r="Q7" s="3">
        <v>2018</v>
      </c>
      <c r="R7" s="3">
        <v>2019</v>
      </c>
    </row>
    <row r="8" spans="1:18" ht="7.5" customHeight="1" thickTop="1" x14ac:dyDescent="0.2"/>
    <row r="9" spans="1:18" x14ac:dyDescent="0.2">
      <c r="A9" s="2" t="s">
        <v>7</v>
      </c>
      <c r="B9" s="7">
        <v>4956414.0590000004</v>
      </c>
      <c r="C9" s="7">
        <v>5211003.6660000002</v>
      </c>
      <c r="D9" s="7">
        <v>5892719.5949999997</v>
      </c>
      <c r="E9" s="7">
        <v>6763985.9440000001</v>
      </c>
      <c r="F9" s="7">
        <v>7076431.8320000004</v>
      </c>
      <c r="G9" s="7">
        <v>8053406.7489999998</v>
      </c>
      <c r="H9" s="7">
        <v>7915419.773</v>
      </c>
      <c r="I9" s="7">
        <v>8184885.4620000003</v>
      </c>
      <c r="J9" s="7">
        <v>9039321.9049999993</v>
      </c>
      <c r="K9" s="7">
        <v>9222140.0710000005</v>
      </c>
      <c r="L9" s="7">
        <v>10040113.768999999</v>
      </c>
      <c r="M9" s="7">
        <v>11223104.615</v>
      </c>
      <c r="N9" s="7">
        <v>11317858.038000001</v>
      </c>
      <c r="O9" s="7">
        <v>12104089.76</v>
      </c>
      <c r="P9" s="7">
        <v>13713166.545</v>
      </c>
      <c r="Q9" s="7">
        <v>14773735.164999999</v>
      </c>
      <c r="R9" s="7">
        <f>VLOOKUP(A9,'[1]Ing. Ordinarios '!$B:$C,2,FALSE)/1000</f>
        <v>14572488.034</v>
      </c>
    </row>
    <row r="10" spans="1:18" x14ac:dyDescent="0.2">
      <c r="A10" s="2" t="s">
        <v>8</v>
      </c>
      <c r="B10" s="7">
        <v>96894.993000000002</v>
      </c>
      <c r="C10" s="7">
        <v>104344.02899999999</v>
      </c>
      <c r="D10" s="7">
        <v>119827.827</v>
      </c>
      <c r="E10" s="7">
        <v>139243.50700000001</v>
      </c>
      <c r="F10" s="7">
        <v>143544.46299999999</v>
      </c>
      <c r="G10" s="7">
        <v>231932.07799999998</v>
      </c>
      <c r="H10" s="7">
        <v>210370.125</v>
      </c>
      <c r="I10" s="7">
        <v>225937.622</v>
      </c>
      <c r="J10" s="7">
        <v>264034.01299999998</v>
      </c>
      <c r="K10" s="7">
        <v>287375.34000000003</v>
      </c>
      <c r="L10" s="7">
        <v>355492.8</v>
      </c>
      <c r="M10" s="7">
        <v>404690.95400000003</v>
      </c>
      <c r="N10" s="7">
        <v>435452.13500000001</v>
      </c>
      <c r="O10" s="7">
        <v>503977.092</v>
      </c>
      <c r="P10" s="7">
        <v>476441.75799999997</v>
      </c>
      <c r="Q10" s="7">
        <v>716084.05299999996</v>
      </c>
      <c r="R10" s="7">
        <f>VLOOKUP(A10,'[1]Ing. Ordinarios '!$B:$C,2,FALSE)/1000</f>
        <v>767783.74300000002</v>
      </c>
    </row>
    <row r="11" spans="1:18" x14ac:dyDescent="0.2">
      <c r="A11" s="2" t="s">
        <v>9</v>
      </c>
      <c r="B11" s="7">
        <v>286131.55300000001</v>
      </c>
      <c r="C11" s="7">
        <v>313515.43599999999</v>
      </c>
      <c r="D11" s="7">
        <v>352230.31799999997</v>
      </c>
      <c r="E11" s="7">
        <v>391507.72400000005</v>
      </c>
      <c r="F11" s="7">
        <v>452283.84199999995</v>
      </c>
      <c r="G11" s="7">
        <v>489722.70399999997</v>
      </c>
      <c r="H11" s="7">
        <v>471094.63099999999</v>
      </c>
      <c r="I11" s="7">
        <v>500773.54200000002</v>
      </c>
      <c r="J11" s="7">
        <v>107351.65399999999</v>
      </c>
      <c r="K11" s="7">
        <v>41589.762000000002</v>
      </c>
      <c r="L11" s="7">
        <v>22329.535</v>
      </c>
      <c r="M11" s="7">
        <v>7628.2439999999997</v>
      </c>
      <c r="N11" s="7">
        <v>1339.2249999999999</v>
      </c>
      <c r="O11" s="7">
        <v>1128.1310000000001</v>
      </c>
      <c r="P11" s="7">
        <v>624.471</v>
      </c>
      <c r="Q11" s="7">
        <v>118.41929999999999</v>
      </c>
      <c r="R11" s="7">
        <f>VLOOKUP("Tenencia",'[1]Ing. Ordinarios '!$B:$C,2,FALSE)/1000</f>
        <v>82.902470000000008</v>
      </c>
    </row>
    <row r="12" spans="1:18" x14ac:dyDescent="0.2">
      <c r="A12" s="2" t="s">
        <v>10</v>
      </c>
      <c r="B12" s="7">
        <v>105524.257</v>
      </c>
      <c r="C12" s="7">
        <v>137726.92800000001</v>
      </c>
      <c r="D12" s="7">
        <v>169806.34299999999</v>
      </c>
      <c r="E12" s="7">
        <v>187240.685</v>
      </c>
      <c r="F12" s="7">
        <v>238492.39199999999</v>
      </c>
      <c r="G12" s="7">
        <v>217005.769</v>
      </c>
      <c r="H12" s="7">
        <v>203948.95600000001</v>
      </c>
      <c r="I12" s="7">
        <v>213870.41499999998</v>
      </c>
      <c r="J12" s="7">
        <v>208687.024</v>
      </c>
      <c r="K12" s="7">
        <v>238201.4</v>
      </c>
      <c r="L12" s="7">
        <v>252247.231</v>
      </c>
      <c r="M12" s="7">
        <v>275070.65700000001</v>
      </c>
      <c r="N12" s="7">
        <v>299970.59500000003</v>
      </c>
      <c r="O12" s="7">
        <f>327705.614+62820.732</f>
        <v>390526.34600000002</v>
      </c>
      <c r="P12" s="7">
        <f>64416.384+350530.495</f>
        <v>414946.87900000002</v>
      </c>
      <c r="Q12" s="7">
        <v>438356.75744999998</v>
      </c>
      <c r="R12" s="7">
        <f>VLOOKUP("isan",'[1]Ing. Ordinarios '!$B:$C,2,FALSE)/1000</f>
        <v>396516.72128</v>
      </c>
    </row>
    <row r="13" spans="1:18" ht="25.5" x14ac:dyDescent="0.2">
      <c r="A13" s="2" t="s">
        <v>11</v>
      </c>
      <c r="B13" s="7">
        <v>134311.908</v>
      </c>
      <c r="C13" s="7">
        <v>136582.65599999999</v>
      </c>
      <c r="D13" s="7">
        <v>175185.57199999999</v>
      </c>
      <c r="E13" s="7">
        <v>205048.462</v>
      </c>
      <c r="F13" s="7">
        <v>193070.307</v>
      </c>
      <c r="G13" s="7">
        <v>232231.13500000001</v>
      </c>
      <c r="H13" s="7">
        <v>222529.56699999998</v>
      </c>
      <c r="I13" s="7">
        <v>241871.56299999999</v>
      </c>
      <c r="J13" s="7">
        <v>279466.10100000002</v>
      </c>
      <c r="K13" s="7">
        <v>268104.90500000003</v>
      </c>
      <c r="L13" s="7">
        <v>276576.46799999999</v>
      </c>
      <c r="M13" s="7">
        <v>290338.79599999997</v>
      </c>
      <c r="N13" s="7">
        <v>324313.19500000001</v>
      </c>
      <c r="O13" s="7">
        <v>285111.60399999999</v>
      </c>
      <c r="P13" s="7">
        <v>369860.24699999997</v>
      </c>
      <c r="Q13" s="7">
        <v>312362.63500000001</v>
      </c>
      <c r="R13" s="7">
        <f>VLOOKUP("Impuestos Especiales (IEPS)",'[1]Ing. Ordinarios '!$B:$C,2,FALSE)/1000</f>
        <v>341026.435</v>
      </c>
    </row>
    <row r="14" spans="1:18" x14ac:dyDescent="0.2">
      <c r="A14" s="2" t="s">
        <v>12</v>
      </c>
      <c r="B14" s="7">
        <v>12993.89</v>
      </c>
      <c r="C14" s="7">
        <v>15854.518</v>
      </c>
      <c r="D14" s="7">
        <v>16297.849</v>
      </c>
      <c r="E14" s="7">
        <v>17617.838</v>
      </c>
      <c r="F14" s="7">
        <v>19245.953000000001</v>
      </c>
      <c r="G14" s="7">
        <v>18919.419999999998</v>
      </c>
      <c r="H14" s="7">
        <v>18861.071</v>
      </c>
      <c r="I14" s="7">
        <v>20353.753000000001</v>
      </c>
      <c r="J14" s="7">
        <v>20176.642</v>
      </c>
      <c r="K14" s="7">
        <v>19351.531999999999</v>
      </c>
      <c r="L14" s="7">
        <v>20709.345000000001</v>
      </c>
      <c r="M14" s="7">
        <v>20925.554</v>
      </c>
      <c r="N14" s="7">
        <v>22563.850999999999</v>
      </c>
      <c r="O14" s="7">
        <v>24356.113000000001</v>
      </c>
      <c r="P14" s="7">
        <v>24455.795999999998</v>
      </c>
      <c r="Q14" s="7">
        <v>24244.781089999997</v>
      </c>
      <c r="R14" s="7">
        <f>VLOOKUP(A14,'[1]Ing. Ordinarios '!$B:$C,2,FALSE)/1000</f>
        <v>27960.353420000003</v>
      </c>
    </row>
    <row r="15" spans="1:18" x14ac:dyDescent="0.2">
      <c r="A15" s="2" t="s">
        <v>13</v>
      </c>
      <c r="B15" s="7">
        <v>0</v>
      </c>
      <c r="C15" s="7">
        <v>0</v>
      </c>
      <c r="D15" s="7">
        <v>0</v>
      </c>
      <c r="E15" s="7">
        <v>64762</v>
      </c>
      <c r="F15" s="7">
        <v>143381.96</v>
      </c>
      <c r="G15" s="7">
        <v>144117.995</v>
      </c>
      <c r="H15" s="7">
        <v>141948.90599999999</v>
      </c>
      <c r="I15" s="7">
        <v>161505.82</v>
      </c>
      <c r="J15" s="7">
        <v>164930.682</v>
      </c>
      <c r="K15" s="7">
        <v>171905.85799999998</v>
      </c>
      <c r="L15" s="7">
        <v>198466.31299999999</v>
      </c>
      <c r="M15" s="7">
        <v>197046.88500000001</v>
      </c>
      <c r="N15" s="7">
        <v>198699.10499999998</v>
      </c>
      <c r="O15" s="7">
        <f>1307.24+75104.41+622.635+110027.34</f>
        <v>187061.625</v>
      </c>
      <c r="P15" s="7">
        <f>104793.032+352.133+960.077+92894.677</f>
        <v>198999.91899999999</v>
      </c>
      <c r="Q15" s="7">
        <v>180978.22269999998</v>
      </c>
      <c r="R15" s="7">
        <f>VLOOKUP("Fondo de Compensación de Repecos e Intermedios",'[1]Ing. Ordinarios '!$B:$C,2,FALSE)/1000</f>
        <v>88480.740999999995</v>
      </c>
    </row>
    <row r="16" spans="1:18" x14ac:dyDescent="0.2">
      <c r="A16" s="2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667578.978</v>
      </c>
      <c r="H16" s="7">
        <v>709679.71600000001</v>
      </c>
      <c r="I16" s="7">
        <v>841863.98900000006</v>
      </c>
      <c r="J16" s="7">
        <v>1064618.523</v>
      </c>
      <c r="K16" s="7">
        <v>1358875.1140000001</v>
      </c>
      <c r="L16" s="7">
        <v>1123951.2549999999</v>
      </c>
      <c r="M16" s="7">
        <v>1288202.784</v>
      </c>
      <c r="N16" s="7">
        <v>1264563.041</v>
      </c>
      <c r="O16" s="7">
        <v>1162407.0819999999</v>
      </c>
      <c r="P16" s="7">
        <v>1240664.2390000001</v>
      </c>
      <c r="Q16" s="7">
        <v>1977084.5660000001</v>
      </c>
      <c r="R16" s="7">
        <f>2442042977/1000</f>
        <v>2442042.977</v>
      </c>
    </row>
    <row r="17" spans="1:19" x14ac:dyDescent="0.2">
      <c r="A17" s="2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176255.89199999999</v>
      </c>
      <c r="H17" s="7">
        <v>578840.37399999995</v>
      </c>
      <c r="I17" s="7">
        <v>598799.97100000002</v>
      </c>
      <c r="J17" s="7">
        <v>559344.48300000001</v>
      </c>
      <c r="K17" s="7">
        <v>505192.57199999999</v>
      </c>
      <c r="L17" s="7">
        <v>493153.23800000001</v>
      </c>
      <c r="M17" s="7">
        <v>611271.97600000002</v>
      </c>
      <c r="N17" s="7">
        <v>723458.09699999995</v>
      </c>
      <c r="O17" s="7">
        <f>740396.591+2816.233</f>
        <v>743212.82400000002</v>
      </c>
      <c r="P17" s="7">
        <f>728666.786+3410.58</f>
        <v>732077.36599999992</v>
      </c>
      <c r="Q17" s="7">
        <v>775024.61699999997</v>
      </c>
      <c r="R17" s="7">
        <f>VLOOKUP("Impuesto de Gasolina y Diesel",'[1]Ing. Ordinarios '!$B:$C,2,FALSE)/1000+VLOOKUP("Impuesto de Gasolina y Diesel1",'[1]Ing. Ordinarios '!$B:$C,2,FALSE)/1000</f>
        <v>742105.58403999999</v>
      </c>
    </row>
    <row r="18" spans="1:19" x14ac:dyDescent="0.2">
      <c r="A18" s="2" t="s">
        <v>3</v>
      </c>
      <c r="B18" s="7">
        <v>44422.974000000002</v>
      </c>
      <c r="C18" s="7">
        <v>43034.588000000003</v>
      </c>
      <c r="D18" s="7">
        <v>48631.377</v>
      </c>
      <c r="E18" s="7">
        <v>59043.762000000002</v>
      </c>
      <c r="F18" s="7">
        <v>105747.76700000001</v>
      </c>
      <c r="G18" s="7">
        <v>128914.005</v>
      </c>
      <c r="H18" s="7">
        <v>117607.943</v>
      </c>
      <c r="I18" s="7">
        <v>135097.40700000001</v>
      </c>
      <c r="J18" s="7">
        <v>137587.24900000001</v>
      </c>
      <c r="K18" s="7">
        <v>146037.777</v>
      </c>
      <c r="L18" s="7">
        <v>95925.887000000002</v>
      </c>
      <c r="M18" s="7">
        <v>163195.25200000001</v>
      </c>
      <c r="N18" s="7">
        <v>243297.40100000001</v>
      </c>
      <c r="O18" s="7">
        <v>242288.90599999999</v>
      </c>
      <c r="P18" s="7">
        <v>354373.55599999998</v>
      </c>
      <c r="Q18" s="7">
        <v>375356.42045000003</v>
      </c>
      <c r="R18" s="7">
        <f>431488989.75/1000</f>
        <v>431488.98975000001</v>
      </c>
    </row>
    <row r="19" spans="1:19" ht="26.25" customHeight="1" x14ac:dyDescent="0.2">
      <c r="A19" s="2" t="s">
        <v>17</v>
      </c>
      <c r="B19" s="7"/>
      <c r="C19" s="7"/>
      <c r="D19" s="7"/>
      <c r="E19" s="7"/>
      <c r="F19" s="7"/>
      <c r="G19" s="7"/>
      <c r="H19" s="7">
        <v>0</v>
      </c>
      <c r="I19" s="7">
        <v>0</v>
      </c>
      <c r="J19" s="7">
        <v>0</v>
      </c>
      <c r="K19" s="7">
        <v>301647.32199999999</v>
      </c>
      <c r="L19" s="7">
        <v>207096.84400000001</v>
      </c>
      <c r="M19" s="7">
        <v>0</v>
      </c>
      <c r="N19" s="7">
        <v>0</v>
      </c>
      <c r="O19" s="7">
        <v>280429.01899999997</v>
      </c>
      <c r="P19" s="7">
        <v>0</v>
      </c>
      <c r="Q19" s="7">
        <v>0</v>
      </c>
      <c r="R19" s="7">
        <f>997055533/1000</f>
        <v>997055.53300000005</v>
      </c>
      <c r="S19" s="8"/>
    </row>
    <row r="20" spans="1:19" x14ac:dyDescent="0.2">
      <c r="A20" s="2" t="s">
        <v>16</v>
      </c>
      <c r="B20" s="7">
        <v>27062.153999999995</v>
      </c>
      <c r="C20" s="7">
        <v>61989.548999999999</v>
      </c>
      <c r="D20" s="7">
        <v>26518.144000000008</v>
      </c>
      <c r="E20" s="7">
        <v>61217.654999999999</v>
      </c>
      <c r="F20" s="7">
        <v>10754.877999999997</v>
      </c>
      <c r="G20" s="7">
        <v>14134.25</v>
      </c>
      <c r="H20" s="7">
        <v>10209.799000000001</v>
      </c>
      <c r="I20" s="7">
        <v>21422.287</v>
      </c>
      <c r="J20" s="7">
        <v>10098.335999999999</v>
      </c>
      <c r="K20" s="7">
        <v>128667.43000000001</v>
      </c>
      <c r="L20" s="7">
        <v>7243.8959999999997</v>
      </c>
      <c r="M20" s="7">
        <v>94809.943000000014</v>
      </c>
      <c r="N20" s="7">
        <v>71652.974999999991</v>
      </c>
      <c r="O20" s="7">
        <f>459027.444+147686.965+68337.125+11661.657+1559.659+18676.704</f>
        <v>706949.554</v>
      </c>
      <c r="P20" s="7">
        <f>116065.891+707634.678+186653.551+49462.213+6254.65+2494.997</f>
        <v>1068565.9799999997</v>
      </c>
      <c r="Q20" s="7">
        <v>1156714.88705</v>
      </c>
      <c r="R20" s="7">
        <v>1593318.9131099954</v>
      </c>
      <c r="S20" s="8"/>
    </row>
    <row r="21" spans="1:19" ht="6.75" customHeight="1" thickBo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/>
    </row>
    <row r="22" spans="1:19" ht="25.5" customHeight="1" thickTop="1" thickBot="1" x14ac:dyDescent="0.25">
      <c r="A22" s="4" t="s">
        <v>6</v>
      </c>
      <c r="B22" s="5">
        <f>SUM(B9:B20)</f>
        <v>5663755.7880000006</v>
      </c>
      <c r="C22" s="5">
        <f t="shared" ref="C22:P22" si="0">SUM(C9:C20)</f>
        <v>6024051.370000001</v>
      </c>
      <c r="D22" s="5">
        <f t="shared" si="0"/>
        <v>6801217.0250000004</v>
      </c>
      <c r="E22" s="5">
        <f t="shared" si="0"/>
        <v>7889667.5770000014</v>
      </c>
      <c r="F22" s="5">
        <f t="shared" si="0"/>
        <v>8382953.3939999994</v>
      </c>
      <c r="G22" s="5">
        <f t="shared" si="0"/>
        <v>10374218.975</v>
      </c>
      <c r="H22" s="5">
        <f t="shared" si="0"/>
        <v>10600510.861</v>
      </c>
      <c r="I22" s="5">
        <f t="shared" si="0"/>
        <v>11146381.831</v>
      </c>
      <c r="J22" s="5">
        <f t="shared" si="0"/>
        <v>11855616.611999998</v>
      </c>
      <c r="K22" s="5">
        <f t="shared" si="0"/>
        <v>12689089.083000001</v>
      </c>
      <c r="L22" s="5">
        <f t="shared" si="0"/>
        <v>13093306.581000002</v>
      </c>
      <c r="M22" s="5">
        <f t="shared" si="0"/>
        <v>14576285.66</v>
      </c>
      <c r="N22" s="5">
        <f>SUM(N9:N20)</f>
        <v>14903167.658</v>
      </c>
      <c r="O22" s="5">
        <f t="shared" ref="O22" si="1">SUM(O9:O20)</f>
        <v>16631538.055999998</v>
      </c>
      <c r="P22" s="5">
        <f t="shared" si="0"/>
        <v>18594176.756000001</v>
      </c>
      <c r="Q22" s="5">
        <f>SUM(Q9:Q20)</f>
        <v>20730060.524039995</v>
      </c>
      <c r="R22" s="5">
        <f>SUM(R9:R20)</f>
        <v>22400350.927069999</v>
      </c>
      <c r="S22" s="9"/>
    </row>
    <row r="23" spans="1:19" ht="9" customHeight="1" thickTop="1" x14ac:dyDescent="0.2">
      <c r="S23" s="8"/>
    </row>
    <row r="24" spans="1:19" ht="41.25" hidden="1" customHeight="1" x14ac:dyDescent="0.2">
      <c r="A24" s="11" t="s">
        <v>18</v>
      </c>
      <c r="B24" s="11"/>
      <c r="C24" s="11"/>
      <c r="D24" s="11"/>
      <c r="E24" s="11"/>
      <c r="F24" s="11"/>
      <c r="G24" s="11"/>
      <c r="H24" s="11"/>
      <c r="S24" s="8"/>
    </row>
    <row r="25" spans="1:19" ht="6.75" hidden="1" customHeight="1" x14ac:dyDescent="0.2">
      <c r="S25" s="8"/>
    </row>
    <row r="26" spans="1:19" x14ac:dyDescent="0.2">
      <c r="A26" s="12" t="s">
        <v>20</v>
      </c>
      <c r="B26" s="11"/>
      <c r="C26" s="11"/>
      <c r="D26" s="11"/>
      <c r="E26" s="11"/>
      <c r="J26" s="1"/>
      <c r="P26" t="s">
        <v>21</v>
      </c>
      <c r="R26" s="15"/>
      <c r="S26" s="8"/>
    </row>
    <row r="27" spans="1:19" x14ac:dyDescent="0.2">
      <c r="N27" s="1"/>
      <c r="O27" s="1"/>
      <c r="P27" s="1" t="s">
        <v>21</v>
      </c>
      <c r="S27" s="8"/>
    </row>
    <row r="31" spans="1:19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8">
    <mergeCell ref="A6:A7"/>
    <mergeCell ref="A24:H24"/>
    <mergeCell ref="A26:E26"/>
    <mergeCell ref="A1:Q1"/>
    <mergeCell ref="A2:Q2"/>
    <mergeCell ref="A3:Q3"/>
    <mergeCell ref="A4:Q4"/>
    <mergeCell ref="B6:R6"/>
  </mergeCells>
  <printOptions horizontalCentered="1" verticalCentered="1"/>
  <pageMargins left="0.27559055118110237" right="3.937007874015748E-2" top="0.74803149606299213" bottom="0.74803149606299213" header="0.31496062992125984" footer="0.31496062992125984"/>
  <pageSetup paperSize="183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PART-FED</vt:lpstr>
      <vt:lpstr>'PART-FED'!Print_Area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Moreno López</dc:creator>
  <cp:lastModifiedBy>SUBSECRETARIO</cp:lastModifiedBy>
  <cp:lastPrinted>2017-07-03T20:37:08Z</cp:lastPrinted>
  <dcterms:created xsi:type="dcterms:W3CDTF">2007-02-23T20:40:12Z</dcterms:created>
  <dcterms:modified xsi:type="dcterms:W3CDTF">2020-04-29T18:54:44Z</dcterms:modified>
</cp:coreProperties>
</file>