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 tabRatio="871"/>
  </bookViews>
  <sheets>
    <sheet name="C.Admva" sheetId="1" r:id="rId1"/>
    <sheet name="1 C.Admva (Gub)" sheetId="9" r:id="rId2"/>
    <sheet name="2 C.Admva (Gob)" sheetId="10" r:id="rId3"/>
    <sheet name="3 C.Admva (SAF)" sheetId="11" r:id="rId4"/>
    <sheet name="4 C.Admva (SEDESHU)" sheetId="12" r:id="rId5"/>
    <sheet name="5 C.Admva (SEPyC)" sheetId="13" r:id="rId6"/>
    <sheet name="6 C.Admva (SAGP)" sheetId="14" r:id="rId7"/>
    <sheet name="7 C.Admva (SDUOP)" sheetId="15" r:id="rId8"/>
    <sheet name="8 C.Admva (SSP)" sheetId="16" r:id="rId9"/>
    <sheet name="9 C.Admva (SDE)" sheetId="17" r:id="rId10"/>
    <sheet name="10 C.Admva (SS)" sheetId="18" r:id="rId11"/>
    <sheet name="11 C.Admva (PGJE)" sheetId="19" r:id="rId12"/>
    <sheet name="12 C.Admva (CGCS)" sheetId="20" r:id="rId13"/>
    <sheet name="13 C.Admva (RGDF)" sheetId="21" r:id="rId14"/>
    <sheet name="14 C.Admva (CGralPE)" sheetId="22" r:id="rId15"/>
    <sheet name="15 C.Admva (Turismo)" sheetId="23" r:id="rId16"/>
    <sheet name="16 C.Admva (INNOV)" sheetId="24" r:id="rId17"/>
    <sheet name="17 C.Admva (Transp y Rend) " sheetId="40" r:id="rId18"/>
    <sheet name="18 C.Admva Desarrollo Sust" sheetId="25" r:id="rId19"/>
    <sheet name="19 C.Admva Pesca y Acua" sheetId="41" r:id="rId20"/>
    <sheet name="20 C.Admva (ProvSal)" sheetId="26" r:id="rId21"/>
    <sheet name="21 C.Admva (Part)" sheetId="27" r:id="rId22"/>
    <sheet name="22 C.Admva (R33)" sheetId="29" r:id="rId23"/>
    <sheet name="23 C.Admva (Reasig)" sheetId="30" r:id="rId24"/>
    <sheet name="24 C.Admva (SubsFed)" sheetId="31" r:id="rId25"/>
    <sheet name="25 C.Admva (Amort)" sheetId="32" r:id="rId26"/>
    <sheet name="26 C.Admva (Int)" sheetId="33" r:id="rId27"/>
    <sheet name="27 C.Admva (Podel Leg)" sheetId="34" r:id="rId28"/>
    <sheet name="28 C.Admva (Podel Jud)" sheetId="35" r:id="rId29"/>
    <sheet name="29 C.Admva (Org´s Aut)" sheetId="37" r:id="rId30"/>
    <sheet name="30 C.Admva (Ent Parasest)" sheetId="38" r:id="rId31"/>
    <sheet name="31 C.Admva (Inst Seg)" sheetId="39" r:id="rId32"/>
  </sheets>
  <definedNames>
    <definedName name="_xlnm._FilterDatabase" localSheetId="1" hidden="1">'1 C.Admva (Gub)'!$B$13:$B$20</definedName>
    <definedName name="_xlnm._FilterDatabase" localSheetId="10" hidden="1">'10 C.Admva (SS)'!$B$13:$B$38</definedName>
    <definedName name="_xlnm._FilterDatabase" localSheetId="11" hidden="1">'11 C.Admva (PGJE)'!$B$13:$B$30</definedName>
    <definedName name="_xlnm._FilterDatabase" localSheetId="12" hidden="1">'12 C.Admva (CGCS)'!$B$13:$B$21</definedName>
    <definedName name="_xlnm._FilterDatabase" localSheetId="13" hidden="1">'13 C.Admva (RGDF)'!$B$13:$B$17</definedName>
    <definedName name="_xlnm._FilterDatabase" localSheetId="14" hidden="1">'14 C.Admva (CGralPE)'!$B$13:$B$19</definedName>
    <definedName name="_xlnm._FilterDatabase" localSheetId="15" hidden="1">'15 C.Admva (Turismo)'!$B$13:$B$29</definedName>
    <definedName name="_xlnm._FilterDatabase" localSheetId="16" hidden="1">'16 C.Admva (INNOV)'!$B$13:$B$38</definedName>
    <definedName name="_xlnm._FilterDatabase" localSheetId="17" hidden="1">'17 C.Admva (Transp y Rend) '!$B$13:$B$33</definedName>
    <definedName name="_xlnm._FilterDatabase" localSheetId="18" hidden="1">'18 C.Admva Desarrollo Sust'!$B$13:$B$35</definedName>
    <definedName name="_xlnm._FilterDatabase" localSheetId="19" hidden="1">'19 C.Admva Pesca y Acua'!$B$13:$B$26</definedName>
    <definedName name="_xlnm._FilterDatabase" localSheetId="2" hidden="1">'2 C.Admva (Gob)'!$B$13:$B$42</definedName>
    <definedName name="_xlnm._FilterDatabase" localSheetId="20" hidden="1">'20 C.Admva (ProvSal)'!$B$13:$B$16</definedName>
    <definedName name="_xlnm._FilterDatabase" localSheetId="21" hidden="1">'21 C.Admva (Part)'!$B$13:$B$91</definedName>
    <definedName name="_xlnm._FilterDatabase" localSheetId="22" hidden="1">'22 C.Admva (R33)'!$B$13:$B$31</definedName>
    <definedName name="_xlnm._FilterDatabase" localSheetId="23" hidden="1">'23 C.Admva (Reasig)'!$B$13:$B$37</definedName>
    <definedName name="_xlnm._FilterDatabase" localSheetId="24" hidden="1">'24 C.Admva (SubsFed)'!$B$13:$B$62</definedName>
    <definedName name="_xlnm._FilterDatabase" localSheetId="25" hidden="1">'25 C.Admva (Amort)'!$B$13:$B$16</definedName>
    <definedName name="_xlnm._FilterDatabase" localSheetId="26" hidden="1">'26 C.Admva (Int)'!$B$13:$B$16</definedName>
    <definedName name="_xlnm._FilterDatabase" localSheetId="27" hidden="1">'27 C.Admva (Podel Leg)'!$B$13:$B$16</definedName>
    <definedName name="_xlnm._FilterDatabase" localSheetId="28" hidden="1">'28 C.Admva (Podel Jud)'!$B$13:$B$30</definedName>
    <definedName name="_xlnm._FilterDatabase" localSheetId="29" hidden="1">'29 C.Admva (Org´s Aut)'!$B$13:$B$36</definedName>
    <definedName name="_xlnm._FilterDatabase" localSheetId="3" hidden="1">'3 C.Admva (SAF)'!$B$13:$B$49</definedName>
    <definedName name="_xlnm._FilterDatabase" localSheetId="30" hidden="1">'30 C.Admva (Ent Parasest)'!$B$13:$B$94</definedName>
    <definedName name="_xlnm._FilterDatabase" localSheetId="31" hidden="1">'31 C.Admva (Inst Seg)'!$B$13:$B$31</definedName>
    <definedName name="_xlnm._FilterDatabase" localSheetId="4" hidden="1">'4 C.Admva (SEDESHU)'!$B$13:$B$52</definedName>
    <definedName name="_xlnm._FilterDatabase" localSheetId="5" hidden="1">'5 C.Admva (SEPyC)'!$B$13:$B$52</definedName>
    <definedName name="_xlnm._FilterDatabase" localSheetId="6" hidden="1">'6 C.Admva (SAGP)'!$B$13:$B$35</definedName>
    <definedName name="_xlnm._FilterDatabase" localSheetId="7" hidden="1">'7 C.Admva (SDUOP)'!$B$13:$B$55</definedName>
    <definedName name="_xlnm._FilterDatabase" localSheetId="8" hidden="1">'8 C.Admva (SSP)'!$B$13:$B$41</definedName>
    <definedName name="_xlnm._FilterDatabase" localSheetId="9" hidden="1">'9 C.Admva (SDE)'!$B$13:$B$38</definedName>
    <definedName name="_xlnm._FilterDatabase" localSheetId="0" hidden="1">C.Admva!$B$12:$B$165</definedName>
    <definedName name="_xlnm.Print_Area" localSheetId="29">'29 C.Admva (Org´s Aut)'!$A$1:$H$50</definedName>
    <definedName name="_xlnm.Print_Area" localSheetId="5">'5 C.Admva (SEPyC)'!$A$1:$H$55</definedName>
    <definedName name="_xlnm.Print_Titles" localSheetId="1">'1 C.Admva (Gub)'!$1:$11</definedName>
    <definedName name="_xlnm.Print_Titles" localSheetId="10">'10 C.Admva (SS)'!$1:$11</definedName>
    <definedName name="_xlnm.Print_Titles" localSheetId="11">'11 C.Admva (PGJE)'!$1:$11</definedName>
    <definedName name="_xlnm.Print_Titles" localSheetId="12">'12 C.Admva (CGCS)'!$1:$11</definedName>
    <definedName name="_xlnm.Print_Titles" localSheetId="13">'13 C.Admva (RGDF)'!$1:$11</definedName>
    <definedName name="_xlnm.Print_Titles" localSheetId="14">'14 C.Admva (CGralPE)'!$1:$11</definedName>
    <definedName name="_xlnm.Print_Titles" localSheetId="15">'15 C.Admva (Turismo)'!$1:$11</definedName>
    <definedName name="_xlnm.Print_Titles" localSheetId="16">'16 C.Admva (INNOV)'!$1:$11</definedName>
    <definedName name="_xlnm.Print_Titles" localSheetId="17">'17 C.Admva (Transp y Rend) '!$1:$11</definedName>
    <definedName name="_xlnm.Print_Titles" localSheetId="18">'18 C.Admva Desarrollo Sust'!$1:$11</definedName>
    <definedName name="_xlnm.Print_Titles" localSheetId="19">'19 C.Admva Pesca y Acua'!$1:$11</definedName>
    <definedName name="_xlnm.Print_Titles" localSheetId="2">'2 C.Admva (Gob)'!$1:$11</definedName>
    <definedName name="_xlnm.Print_Titles" localSheetId="20">'20 C.Admva (ProvSal)'!$1:$11</definedName>
    <definedName name="_xlnm.Print_Titles" localSheetId="21">'21 C.Admva (Part)'!$1:$11</definedName>
    <definedName name="_xlnm.Print_Titles" localSheetId="22">'22 C.Admva (R33)'!$1:$11</definedName>
    <definedName name="_xlnm.Print_Titles" localSheetId="23">'23 C.Admva (Reasig)'!$1:$11</definedName>
    <definedName name="_xlnm.Print_Titles" localSheetId="24">'24 C.Admva (SubsFed)'!$1:$11</definedName>
    <definedName name="_xlnm.Print_Titles" localSheetId="25">'25 C.Admva (Amort)'!$1:$11</definedName>
    <definedName name="_xlnm.Print_Titles" localSheetId="26">'26 C.Admva (Int)'!$1:$11</definedName>
    <definedName name="_xlnm.Print_Titles" localSheetId="27">'27 C.Admva (Podel Leg)'!$1:$11</definedName>
    <definedName name="_xlnm.Print_Titles" localSheetId="28">'28 C.Admva (Podel Jud)'!$1:$11</definedName>
    <definedName name="_xlnm.Print_Titles" localSheetId="29">'29 C.Admva (Org´s Aut)'!$1:$11</definedName>
    <definedName name="_xlnm.Print_Titles" localSheetId="3">'3 C.Admva (SAF)'!$1:$11</definedName>
    <definedName name="_xlnm.Print_Titles" localSheetId="30">'30 C.Admva (Ent Parasest)'!$1:$11</definedName>
    <definedName name="_xlnm.Print_Titles" localSheetId="31">'31 C.Admva (Inst Seg)'!$1:$11</definedName>
    <definedName name="_xlnm.Print_Titles" localSheetId="4">'4 C.Admva (SEDESHU)'!$1:$11</definedName>
    <definedName name="_xlnm.Print_Titles" localSheetId="5">'5 C.Admva (SEPyC)'!$1:$11</definedName>
    <definedName name="_xlnm.Print_Titles" localSheetId="6">'6 C.Admva (SAGP)'!$1:$11</definedName>
    <definedName name="_xlnm.Print_Titles" localSheetId="7">'7 C.Admva (SDUOP)'!$1:$11</definedName>
    <definedName name="_xlnm.Print_Titles" localSheetId="8">'8 C.Admva (SSP)'!$1:$11</definedName>
    <definedName name="_xlnm.Print_Titles" localSheetId="9">'9 C.Admva (SDE)'!$1:$11</definedName>
    <definedName name="_xlnm.Print_Titles" localSheetId="0">C.Admva!$1:$10</definedName>
  </definedNames>
  <calcPr calcId="162913"/>
</workbook>
</file>

<file path=xl/calcChain.xml><?xml version="1.0" encoding="utf-8"?>
<calcChain xmlns="http://schemas.openxmlformats.org/spreadsheetml/2006/main">
  <c r="D41" i="31" l="1"/>
  <c r="F41" i="31"/>
  <c r="G41" i="31"/>
  <c r="H18" i="1"/>
  <c r="H26" i="1"/>
  <c r="H34" i="1"/>
  <c r="H42" i="1"/>
  <c r="H50" i="1"/>
  <c r="H58" i="1"/>
  <c r="H66" i="1"/>
  <c r="H74" i="1"/>
  <c r="H82" i="1"/>
  <c r="H87" i="1"/>
  <c r="H90" i="1"/>
  <c r="H95" i="1"/>
  <c r="H98" i="1"/>
  <c r="H103" i="1"/>
  <c r="H106" i="1"/>
  <c r="H111" i="1"/>
  <c r="H114" i="1"/>
  <c r="H119" i="1"/>
  <c r="H122" i="1"/>
  <c r="H127" i="1"/>
  <c r="H130" i="1"/>
  <c r="H135" i="1"/>
  <c r="H138" i="1"/>
  <c r="H143" i="1"/>
  <c r="H146" i="1"/>
  <c r="H151" i="1"/>
  <c r="H154" i="1"/>
  <c r="H159" i="1"/>
  <c r="H162" i="1"/>
  <c r="H167" i="1"/>
  <c r="F12" i="1"/>
  <c r="F170" i="1" s="1"/>
  <c r="G12" i="1"/>
  <c r="G170" i="1" s="1"/>
  <c r="D12" i="1"/>
  <c r="D170" i="1" s="1"/>
  <c r="C12" i="1"/>
  <c r="C170" i="1"/>
  <c r="E168" i="1"/>
  <c r="H168" i="1" s="1"/>
  <c r="E167" i="1"/>
  <c r="E166" i="1"/>
  <c r="H166" i="1" s="1"/>
  <c r="E165" i="1"/>
  <c r="H165" i="1" s="1"/>
  <c r="E164" i="1"/>
  <c r="H164" i="1" s="1"/>
  <c r="E163" i="1"/>
  <c r="H163" i="1" s="1"/>
  <c r="E162" i="1"/>
  <c r="E161" i="1"/>
  <c r="H161" i="1" s="1"/>
  <c r="H170" i="1" s="1"/>
  <c r="E160" i="1"/>
  <c r="H160" i="1" s="1"/>
  <c r="E159" i="1"/>
  <c r="E158" i="1"/>
  <c r="H158" i="1" s="1"/>
  <c r="E157" i="1"/>
  <c r="H157" i="1" s="1"/>
  <c r="E156" i="1"/>
  <c r="H156" i="1" s="1"/>
  <c r="E155" i="1"/>
  <c r="H155" i="1" s="1"/>
  <c r="E154" i="1"/>
  <c r="E153" i="1"/>
  <c r="H153" i="1" s="1"/>
  <c r="E152" i="1"/>
  <c r="H152" i="1" s="1"/>
  <c r="E151" i="1"/>
  <c r="E150" i="1"/>
  <c r="H150" i="1" s="1"/>
  <c r="E149" i="1"/>
  <c r="H149" i="1" s="1"/>
  <c r="E148" i="1"/>
  <c r="H148" i="1" s="1"/>
  <c r="E147" i="1"/>
  <c r="H147" i="1" s="1"/>
  <c r="E146" i="1"/>
  <c r="E145" i="1"/>
  <c r="H145" i="1" s="1"/>
  <c r="E144" i="1"/>
  <c r="H144" i="1" s="1"/>
  <c r="E143" i="1"/>
  <c r="E142" i="1"/>
  <c r="H142" i="1" s="1"/>
  <c r="E141" i="1"/>
  <c r="H141" i="1" s="1"/>
  <c r="E140" i="1"/>
  <c r="H140" i="1" s="1"/>
  <c r="E139" i="1"/>
  <c r="H139" i="1" s="1"/>
  <c r="E138" i="1"/>
  <c r="E137" i="1"/>
  <c r="H137" i="1" s="1"/>
  <c r="E136" i="1"/>
  <c r="H136" i="1" s="1"/>
  <c r="E135" i="1"/>
  <c r="E134" i="1"/>
  <c r="H134" i="1" s="1"/>
  <c r="E133" i="1"/>
  <c r="H133" i="1" s="1"/>
  <c r="E132" i="1"/>
  <c r="H132" i="1" s="1"/>
  <c r="E131" i="1"/>
  <c r="H131" i="1" s="1"/>
  <c r="E130" i="1"/>
  <c r="E129" i="1"/>
  <c r="H129" i="1" s="1"/>
  <c r="E128" i="1"/>
  <c r="H128" i="1" s="1"/>
  <c r="E127" i="1"/>
  <c r="E126" i="1"/>
  <c r="H126" i="1" s="1"/>
  <c r="E125" i="1"/>
  <c r="H125" i="1" s="1"/>
  <c r="E124" i="1"/>
  <c r="H124" i="1" s="1"/>
  <c r="E123" i="1"/>
  <c r="H123" i="1" s="1"/>
  <c r="E122" i="1"/>
  <c r="E121" i="1"/>
  <c r="H121" i="1" s="1"/>
  <c r="E120" i="1"/>
  <c r="H120" i="1" s="1"/>
  <c r="E119" i="1"/>
  <c r="E118" i="1"/>
  <c r="H118" i="1" s="1"/>
  <c r="E117" i="1"/>
  <c r="H117" i="1" s="1"/>
  <c r="E116" i="1"/>
  <c r="H116" i="1" s="1"/>
  <c r="E115" i="1"/>
  <c r="H115" i="1" s="1"/>
  <c r="E114" i="1"/>
  <c r="E113" i="1"/>
  <c r="H113" i="1" s="1"/>
  <c r="E112" i="1"/>
  <c r="H112" i="1" s="1"/>
  <c r="E111" i="1"/>
  <c r="E110" i="1"/>
  <c r="H110" i="1" s="1"/>
  <c r="E109" i="1"/>
  <c r="H109" i="1" s="1"/>
  <c r="E108" i="1"/>
  <c r="H108" i="1" s="1"/>
  <c r="E107" i="1"/>
  <c r="H107" i="1" s="1"/>
  <c r="E106" i="1"/>
  <c r="E105" i="1"/>
  <c r="H105" i="1" s="1"/>
  <c r="E104" i="1"/>
  <c r="H104" i="1" s="1"/>
  <c r="E103" i="1"/>
  <c r="E102" i="1"/>
  <c r="H102" i="1" s="1"/>
  <c r="E101" i="1"/>
  <c r="H101" i="1" s="1"/>
  <c r="E100" i="1"/>
  <c r="H100" i="1" s="1"/>
  <c r="E99" i="1"/>
  <c r="H99" i="1" s="1"/>
  <c r="E98" i="1"/>
  <c r="E97" i="1"/>
  <c r="H97" i="1" s="1"/>
  <c r="E96" i="1"/>
  <c r="H96" i="1" s="1"/>
  <c r="E95" i="1"/>
  <c r="E94" i="1"/>
  <c r="H94" i="1" s="1"/>
  <c r="E93" i="1"/>
  <c r="H93" i="1" s="1"/>
  <c r="E92" i="1"/>
  <c r="H92" i="1" s="1"/>
  <c r="E91" i="1"/>
  <c r="H91" i="1" s="1"/>
  <c r="E90" i="1"/>
  <c r="E89" i="1"/>
  <c r="H89" i="1" s="1"/>
  <c r="E88" i="1"/>
  <c r="H88" i="1" s="1"/>
  <c r="E87" i="1"/>
  <c r="E86" i="1"/>
  <c r="H86" i="1" s="1"/>
  <c r="E85" i="1"/>
  <c r="H85" i="1" s="1"/>
  <c r="E84" i="1"/>
  <c r="H84" i="1" s="1"/>
  <c r="E83" i="1"/>
  <c r="H83" i="1" s="1"/>
  <c r="E82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E74" i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E17" i="1"/>
  <c r="H17" i="1" s="1"/>
  <c r="E16" i="1"/>
  <c r="H16" i="1" s="1"/>
  <c r="E15" i="1"/>
  <c r="H15" i="1" s="1"/>
  <c r="E14" i="1"/>
  <c r="H14" i="1" s="1"/>
  <c r="E13" i="1"/>
  <c r="E12" i="1" s="1"/>
  <c r="H13" i="1" l="1"/>
  <c r="H18" i="10"/>
  <c r="H19" i="10"/>
  <c r="H20" i="10"/>
  <c r="H26" i="10"/>
  <c r="H27" i="10"/>
  <c r="H28" i="10"/>
  <c r="H34" i="10"/>
  <c r="H35" i="10"/>
  <c r="H36" i="10"/>
  <c r="H42" i="10"/>
  <c r="E15" i="10"/>
  <c r="H15" i="10" s="1"/>
  <c r="E16" i="10"/>
  <c r="H16" i="10" s="1"/>
  <c r="E17" i="10"/>
  <c r="H17" i="10" s="1"/>
  <c r="E18" i="10"/>
  <c r="E19" i="10"/>
  <c r="E20" i="10"/>
  <c r="E21" i="10"/>
  <c r="H21" i="10" s="1"/>
  <c r="E22" i="10"/>
  <c r="H22" i="10" s="1"/>
  <c r="E23" i="10"/>
  <c r="H23" i="10" s="1"/>
  <c r="E24" i="10"/>
  <c r="H24" i="10" s="1"/>
  <c r="E25" i="10"/>
  <c r="H25" i="10" s="1"/>
  <c r="E26" i="10"/>
  <c r="E27" i="10"/>
  <c r="E28" i="10"/>
  <c r="E29" i="10"/>
  <c r="H29" i="10" s="1"/>
  <c r="E31" i="10"/>
  <c r="H31" i="10" s="1"/>
  <c r="E32" i="10"/>
  <c r="H32" i="10" s="1"/>
  <c r="E33" i="10"/>
  <c r="H33" i="10" s="1"/>
  <c r="E34" i="10"/>
  <c r="E35" i="10"/>
  <c r="E36" i="10"/>
  <c r="E37" i="10"/>
  <c r="H37" i="10" s="1"/>
  <c r="E38" i="10"/>
  <c r="H38" i="10" s="1"/>
  <c r="E39" i="10"/>
  <c r="H39" i="10" s="1"/>
  <c r="E40" i="10"/>
  <c r="H40" i="10" s="1"/>
  <c r="E42" i="10"/>
  <c r="E15" i="9"/>
  <c r="E16" i="9"/>
  <c r="E17" i="9"/>
  <c r="H17" i="9" s="1"/>
  <c r="E18" i="9"/>
  <c r="H18" i="9" s="1"/>
  <c r="E20" i="9"/>
  <c r="D19" i="9"/>
  <c r="E19" i="9" s="1"/>
  <c r="H19" i="9" s="1"/>
  <c r="F19" i="9"/>
  <c r="G19" i="9"/>
  <c r="C19" i="9"/>
  <c r="H15" i="9"/>
  <c r="H16" i="9"/>
  <c r="H20" i="9"/>
  <c r="D14" i="9"/>
  <c r="F14" i="9"/>
  <c r="G14" i="9"/>
  <c r="C14" i="9"/>
  <c r="E14" i="9" s="1"/>
  <c r="H14" i="9" s="1"/>
  <c r="G43" i="31"/>
  <c r="F43" i="31"/>
  <c r="D43" i="31"/>
  <c r="G36" i="31"/>
  <c r="F36" i="31"/>
  <c r="D36" i="31"/>
  <c r="G38" i="31"/>
  <c r="F38" i="31"/>
  <c r="D38" i="31"/>
  <c r="G29" i="31"/>
  <c r="G27" i="31"/>
  <c r="F27" i="31"/>
  <c r="D27" i="31"/>
  <c r="G63" i="31"/>
  <c r="F63" i="31"/>
  <c r="D63" i="31"/>
  <c r="C63" i="31"/>
  <c r="E63" i="31" s="1"/>
  <c r="E64" i="31"/>
  <c r="H64" i="31" s="1"/>
  <c r="E65" i="31"/>
  <c r="H65" i="31" s="1"/>
  <c r="E66" i="31"/>
  <c r="H66" i="31" s="1"/>
  <c r="E67" i="31"/>
  <c r="H67" i="31" s="1"/>
  <c r="E15" i="39"/>
  <c r="E16" i="39"/>
  <c r="E17" i="39"/>
  <c r="H17" i="39" s="1"/>
  <c r="E19" i="39"/>
  <c r="E20" i="39"/>
  <c r="E22" i="39"/>
  <c r="H22" i="39" s="1"/>
  <c r="E23" i="39"/>
  <c r="E24" i="39"/>
  <c r="H24" i="39" s="1"/>
  <c r="E25" i="39"/>
  <c r="E27" i="39"/>
  <c r="E29" i="39"/>
  <c r="H29" i="39" s="1"/>
  <c r="H15" i="39"/>
  <c r="H19" i="39"/>
  <c r="H20" i="39"/>
  <c r="H23" i="39"/>
  <c r="H25" i="39"/>
  <c r="H27" i="39"/>
  <c r="D28" i="39"/>
  <c r="F28" i="39"/>
  <c r="G28" i="39"/>
  <c r="C28" i="39"/>
  <c r="E28" i="39" s="1"/>
  <c r="D26" i="39"/>
  <c r="F26" i="39"/>
  <c r="G26" i="39"/>
  <c r="C26" i="39"/>
  <c r="E26" i="39" s="1"/>
  <c r="H26" i="39" s="1"/>
  <c r="D21" i="39"/>
  <c r="F21" i="39"/>
  <c r="G21" i="39"/>
  <c r="C21" i="39"/>
  <c r="E21" i="39" s="1"/>
  <c r="H21" i="39" s="1"/>
  <c r="D18" i="39"/>
  <c r="F18" i="39"/>
  <c r="G18" i="39"/>
  <c r="C18" i="39"/>
  <c r="E18" i="39" s="1"/>
  <c r="H18" i="39" s="1"/>
  <c r="D16" i="39"/>
  <c r="F16" i="39"/>
  <c r="H16" i="39" s="1"/>
  <c r="G16" i="39"/>
  <c r="C16" i="39"/>
  <c r="D14" i="39"/>
  <c r="F14" i="39"/>
  <c r="G14" i="39"/>
  <c r="C14" i="39"/>
  <c r="E14" i="39" s="1"/>
  <c r="H14" i="39" s="1"/>
  <c r="G106" i="38"/>
  <c r="F106" i="38"/>
  <c r="D106" i="38"/>
  <c r="G103" i="38"/>
  <c r="F103" i="38"/>
  <c r="D103" i="38"/>
  <c r="G100" i="38"/>
  <c r="F100" i="38"/>
  <c r="D100" i="38"/>
  <c r="E100" i="38" s="1"/>
  <c r="G92" i="38"/>
  <c r="F92" i="38"/>
  <c r="D92" i="38"/>
  <c r="C106" i="38"/>
  <c r="C103" i="38"/>
  <c r="C100" i="38"/>
  <c r="C92" i="38"/>
  <c r="G89" i="38"/>
  <c r="F89" i="38"/>
  <c r="D89" i="38"/>
  <c r="C89" i="38"/>
  <c r="G87" i="38"/>
  <c r="F87" i="38"/>
  <c r="D87" i="38"/>
  <c r="C87" i="38"/>
  <c r="E87" i="38" s="1"/>
  <c r="H87" i="38" s="1"/>
  <c r="G82" i="38"/>
  <c r="F82" i="38"/>
  <c r="D82" i="38"/>
  <c r="C82" i="38"/>
  <c r="G80" i="38"/>
  <c r="F80" i="38"/>
  <c r="D80" i="38"/>
  <c r="C80" i="38"/>
  <c r="E80" i="38" s="1"/>
  <c r="H80" i="38" s="1"/>
  <c r="G77" i="38"/>
  <c r="F77" i="38"/>
  <c r="D77" i="38"/>
  <c r="C77" i="38"/>
  <c r="G75" i="38"/>
  <c r="F75" i="38"/>
  <c r="D75" i="38"/>
  <c r="C75" i="38"/>
  <c r="C13" i="38" s="1"/>
  <c r="C109" i="38" s="1"/>
  <c r="G68" i="38"/>
  <c r="F68" i="38"/>
  <c r="D68" i="38"/>
  <c r="C68" i="38"/>
  <c r="D66" i="38"/>
  <c r="C66" i="38"/>
  <c r="G62" i="38"/>
  <c r="F62" i="38"/>
  <c r="D62" i="38"/>
  <c r="C62" i="38"/>
  <c r="G60" i="38"/>
  <c r="F60" i="38"/>
  <c r="D60" i="38"/>
  <c r="C60" i="38"/>
  <c r="G58" i="38"/>
  <c r="F58" i="38"/>
  <c r="D58" i="38"/>
  <c r="C58" i="38"/>
  <c r="G56" i="38"/>
  <c r="F56" i="38"/>
  <c r="D56" i="38"/>
  <c r="C56" i="38"/>
  <c r="G54" i="38"/>
  <c r="H54" i="38"/>
  <c r="F54" i="38"/>
  <c r="D54" i="38"/>
  <c r="C54" i="38"/>
  <c r="G52" i="38"/>
  <c r="F52" i="38"/>
  <c r="D52" i="38"/>
  <c r="C52" i="38"/>
  <c r="G50" i="38"/>
  <c r="F50" i="38"/>
  <c r="D50" i="38"/>
  <c r="C50" i="38"/>
  <c r="G25" i="38"/>
  <c r="F25" i="38"/>
  <c r="D25" i="38"/>
  <c r="C25" i="38"/>
  <c r="G23" i="38"/>
  <c r="F23" i="38"/>
  <c r="D23" i="38"/>
  <c r="C23" i="38"/>
  <c r="G18" i="38"/>
  <c r="F18" i="38"/>
  <c r="D18" i="38"/>
  <c r="C18" i="38"/>
  <c r="G14" i="38"/>
  <c r="G13" i="38" s="1"/>
  <c r="G109" i="38" s="1"/>
  <c r="F14" i="38"/>
  <c r="D14" i="38"/>
  <c r="C14" i="38"/>
  <c r="H20" i="38"/>
  <c r="H30" i="38"/>
  <c r="H38" i="38"/>
  <c r="H46" i="38"/>
  <c r="H59" i="38"/>
  <c r="H70" i="38"/>
  <c r="H81" i="38"/>
  <c r="H93" i="38"/>
  <c r="H102" i="38"/>
  <c r="E15" i="38"/>
  <c r="H15" i="38" s="1"/>
  <c r="E16" i="38"/>
  <c r="H16" i="38" s="1"/>
  <c r="E17" i="38"/>
  <c r="H17" i="38" s="1"/>
  <c r="E18" i="38"/>
  <c r="E19" i="38"/>
  <c r="H19" i="38" s="1"/>
  <c r="E20" i="38"/>
  <c r="E21" i="38"/>
  <c r="H21" i="38" s="1"/>
  <c r="E22" i="38"/>
  <c r="H22" i="38" s="1"/>
  <c r="E23" i="38"/>
  <c r="E24" i="38"/>
  <c r="H24" i="38" s="1"/>
  <c r="E25" i="38"/>
  <c r="H25" i="38" s="1"/>
  <c r="E26" i="38"/>
  <c r="H26" i="38" s="1"/>
  <c r="E27" i="38"/>
  <c r="H27" i="38" s="1"/>
  <c r="E28" i="38"/>
  <c r="H28" i="38" s="1"/>
  <c r="E29" i="38"/>
  <c r="H29" i="38" s="1"/>
  <c r="E30" i="38"/>
  <c r="E31" i="38"/>
  <c r="H31" i="38" s="1"/>
  <c r="E32" i="38"/>
  <c r="H32" i="38" s="1"/>
  <c r="E33" i="38"/>
  <c r="H33" i="38" s="1"/>
  <c r="E34" i="38"/>
  <c r="H34" i="38" s="1"/>
  <c r="E35" i="38"/>
  <c r="H35" i="38" s="1"/>
  <c r="E36" i="38"/>
  <c r="H36" i="38" s="1"/>
  <c r="E37" i="38"/>
  <c r="H37" i="38" s="1"/>
  <c r="E38" i="38"/>
  <c r="E39" i="38"/>
  <c r="H39" i="38" s="1"/>
  <c r="E40" i="38"/>
  <c r="H40" i="38" s="1"/>
  <c r="E41" i="38"/>
  <c r="H41" i="38" s="1"/>
  <c r="E42" i="38"/>
  <c r="H42" i="38" s="1"/>
  <c r="E43" i="38"/>
  <c r="H43" i="38" s="1"/>
  <c r="E44" i="38"/>
  <c r="H44" i="38" s="1"/>
  <c r="E45" i="38"/>
  <c r="H45" i="38" s="1"/>
  <c r="E46" i="38"/>
  <c r="E47" i="38"/>
  <c r="H47" i="38" s="1"/>
  <c r="E48" i="38"/>
  <c r="H48" i="38" s="1"/>
  <c r="E49" i="38"/>
  <c r="H49" i="38" s="1"/>
  <c r="E50" i="38"/>
  <c r="H50" i="38" s="1"/>
  <c r="E51" i="38"/>
  <c r="H51" i="38" s="1"/>
  <c r="E52" i="38"/>
  <c r="H52" i="38" s="1"/>
  <c r="E53" i="38"/>
  <c r="H53" i="38" s="1"/>
  <c r="E54" i="38"/>
  <c r="E55" i="38"/>
  <c r="H55" i="38" s="1"/>
  <c r="E56" i="38"/>
  <c r="H56" i="38" s="1"/>
  <c r="E57" i="38"/>
  <c r="H57" i="38" s="1"/>
  <c r="E58" i="38"/>
  <c r="H58" i="38" s="1"/>
  <c r="E59" i="38"/>
  <c r="E60" i="38"/>
  <c r="H60" i="38" s="1"/>
  <c r="E61" i="38"/>
  <c r="H61" i="38" s="1"/>
  <c r="E62" i="38"/>
  <c r="E63" i="38"/>
  <c r="H63" i="38" s="1"/>
  <c r="E64" i="38"/>
  <c r="H64" i="38" s="1"/>
  <c r="E65" i="38"/>
  <c r="H65" i="38" s="1"/>
  <c r="E66" i="38"/>
  <c r="H66" i="38" s="1"/>
  <c r="E67" i="38"/>
  <c r="H67" i="38" s="1"/>
  <c r="E68" i="38"/>
  <c r="H68" i="38" s="1"/>
  <c r="E69" i="38"/>
  <c r="H69" i="38" s="1"/>
  <c r="E70" i="38"/>
  <c r="E71" i="38"/>
  <c r="H71" i="38" s="1"/>
  <c r="E72" i="38"/>
  <c r="H72" i="38" s="1"/>
  <c r="E73" i="38"/>
  <c r="H73" i="38" s="1"/>
  <c r="E74" i="38"/>
  <c r="H74" i="38" s="1"/>
  <c r="E76" i="38"/>
  <c r="H76" i="38" s="1"/>
  <c r="E77" i="38"/>
  <c r="H77" i="38" s="1"/>
  <c r="E78" i="38"/>
  <c r="H78" i="38" s="1"/>
  <c r="E79" i="38"/>
  <c r="H79" i="38" s="1"/>
  <c r="E81" i="38"/>
  <c r="E82" i="38"/>
  <c r="H82" i="38" s="1"/>
  <c r="E83" i="38"/>
  <c r="H83" i="38" s="1"/>
  <c r="E84" i="38"/>
  <c r="H84" i="38" s="1"/>
  <c r="E85" i="38"/>
  <c r="H85" i="38" s="1"/>
  <c r="E86" i="38"/>
  <c r="H86" i="38" s="1"/>
  <c r="E88" i="38"/>
  <c r="H88" i="38" s="1"/>
  <c r="E89" i="38"/>
  <c r="H89" i="38" s="1"/>
  <c r="E90" i="38"/>
  <c r="H90" i="38" s="1"/>
  <c r="E91" i="38"/>
  <c r="H91" i="38" s="1"/>
  <c r="E92" i="38"/>
  <c r="H92" i="38" s="1"/>
  <c r="E93" i="38"/>
  <c r="E94" i="38"/>
  <c r="H94" i="38" s="1"/>
  <c r="E95" i="38"/>
  <c r="H95" i="38" s="1"/>
  <c r="E96" i="38"/>
  <c r="H96" i="38" s="1"/>
  <c r="E97" i="38"/>
  <c r="H97" i="38" s="1"/>
  <c r="E98" i="38"/>
  <c r="H98" i="38" s="1"/>
  <c r="E99" i="38"/>
  <c r="H99" i="38" s="1"/>
  <c r="E101" i="38"/>
  <c r="H101" i="38" s="1"/>
  <c r="E102" i="38"/>
  <c r="E103" i="38"/>
  <c r="H103" i="38" s="1"/>
  <c r="E104" i="38"/>
  <c r="H104" i="38" s="1"/>
  <c r="E105" i="38"/>
  <c r="H105" i="38" s="1"/>
  <c r="E106" i="38"/>
  <c r="E107" i="38"/>
  <c r="H107" i="38" s="1"/>
  <c r="E14" i="38"/>
  <c r="H14" i="38" s="1"/>
  <c r="H17" i="37"/>
  <c r="H25" i="37"/>
  <c r="H33" i="37"/>
  <c r="H41" i="37"/>
  <c r="E15" i="37"/>
  <c r="H15" i="37" s="1"/>
  <c r="E17" i="37"/>
  <c r="E19" i="37"/>
  <c r="H19" i="37" s="1"/>
  <c r="E21" i="37"/>
  <c r="H21" i="37" s="1"/>
  <c r="E23" i="37"/>
  <c r="H23" i="37" s="1"/>
  <c r="E24" i="37"/>
  <c r="H24" i="37" s="1"/>
  <c r="E25" i="37"/>
  <c r="E26" i="37"/>
  <c r="H26" i="37" s="1"/>
  <c r="E27" i="37"/>
  <c r="H27" i="37" s="1"/>
  <c r="E28" i="37"/>
  <c r="H28" i="37" s="1"/>
  <c r="E29" i="37"/>
  <c r="H29" i="37" s="1"/>
  <c r="E30" i="37"/>
  <c r="H30" i="37" s="1"/>
  <c r="E31" i="37"/>
  <c r="H31" i="37" s="1"/>
  <c r="E32" i="37"/>
  <c r="H32" i="37" s="1"/>
  <c r="E33" i="37"/>
  <c r="E34" i="37"/>
  <c r="H34" i="37" s="1"/>
  <c r="E36" i="37"/>
  <c r="H36" i="37" s="1"/>
  <c r="E37" i="37"/>
  <c r="H37" i="37" s="1"/>
  <c r="E38" i="37"/>
  <c r="H38" i="37" s="1"/>
  <c r="E39" i="37"/>
  <c r="H39" i="37" s="1"/>
  <c r="E40" i="37"/>
  <c r="H40" i="37" s="1"/>
  <c r="E41" i="37"/>
  <c r="E42" i="37"/>
  <c r="H42" i="37" s="1"/>
  <c r="E43" i="37"/>
  <c r="H43" i="37" s="1"/>
  <c r="E45" i="37"/>
  <c r="H45" i="37" s="1"/>
  <c r="E47" i="37"/>
  <c r="H47" i="37" s="1"/>
  <c r="D46" i="37"/>
  <c r="F46" i="37"/>
  <c r="G46" i="37"/>
  <c r="D44" i="37"/>
  <c r="F44" i="37"/>
  <c r="G44" i="37"/>
  <c r="C46" i="37"/>
  <c r="E46" i="37" s="1"/>
  <c r="H46" i="37" s="1"/>
  <c r="C44" i="37"/>
  <c r="E44" i="37" s="1"/>
  <c r="H44" i="37" s="1"/>
  <c r="D35" i="37"/>
  <c r="F35" i="37"/>
  <c r="G35" i="37"/>
  <c r="C35" i="37"/>
  <c r="E35" i="37" s="1"/>
  <c r="H35" i="37" s="1"/>
  <c r="D22" i="37"/>
  <c r="F22" i="37"/>
  <c r="G22" i="37"/>
  <c r="C22" i="37"/>
  <c r="E22" i="37" s="1"/>
  <c r="H22" i="37" s="1"/>
  <c r="D20" i="37"/>
  <c r="F20" i="37"/>
  <c r="G20" i="37"/>
  <c r="C20" i="37"/>
  <c r="E20" i="37" s="1"/>
  <c r="H20" i="37" s="1"/>
  <c r="D18" i="37"/>
  <c r="F18" i="37"/>
  <c r="G18" i="37"/>
  <c r="C18" i="37"/>
  <c r="E18" i="37" s="1"/>
  <c r="H18" i="37" s="1"/>
  <c r="D16" i="37"/>
  <c r="F16" i="37"/>
  <c r="G16" i="37"/>
  <c r="C16" i="37"/>
  <c r="E16" i="37" s="1"/>
  <c r="H16" i="37" s="1"/>
  <c r="D14" i="37"/>
  <c r="F14" i="37"/>
  <c r="G14" i="37"/>
  <c r="C14" i="37"/>
  <c r="C13" i="37" s="1"/>
  <c r="D13" i="37"/>
  <c r="G30" i="35"/>
  <c r="F30" i="35"/>
  <c r="D30" i="35"/>
  <c r="C30" i="35"/>
  <c r="C13" i="35" s="1"/>
  <c r="E15" i="35"/>
  <c r="E16" i="35"/>
  <c r="E17" i="35"/>
  <c r="H17" i="35" s="1"/>
  <c r="E18" i="35"/>
  <c r="H18" i="35" s="1"/>
  <c r="E19" i="35"/>
  <c r="E20" i="35"/>
  <c r="E21" i="35"/>
  <c r="H21" i="35" s="1"/>
  <c r="E22" i="35"/>
  <c r="H22" i="35" s="1"/>
  <c r="E23" i="35"/>
  <c r="E24" i="35"/>
  <c r="E25" i="35"/>
  <c r="H25" i="35" s="1"/>
  <c r="E26" i="35"/>
  <c r="H26" i="35" s="1"/>
  <c r="E27" i="35"/>
  <c r="E28" i="35"/>
  <c r="E29" i="35"/>
  <c r="H29" i="35" s="1"/>
  <c r="E30" i="35"/>
  <c r="H30" i="35" s="1"/>
  <c r="E31" i="35"/>
  <c r="H15" i="35"/>
  <c r="H16" i="35"/>
  <c r="H19" i="35"/>
  <c r="H20" i="35"/>
  <c r="H23" i="35"/>
  <c r="H24" i="35"/>
  <c r="H27" i="35"/>
  <c r="H28" i="35"/>
  <c r="H31" i="35"/>
  <c r="D14" i="35"/>
  <c r="F14" i="35"/>
  <c r="G14" i="35"/>
  <c r="C14" i="35"/>
  <c r="E14" i="35" s="1"/>
  <c r="E14" i="34"/>
  <c r="H15" i="34"/>
  <c r="H17" i="34"/>
  <c r="G16" i="34"/>
  <c r="F16" i="34"/>
  <c r="D16" i="34"/>
  <c r="C16" i="34"/>
  <c r="E16" i="34" s="1"/>
  <c r="G14" i="34"/>
  <c r="G13" i="34" s="1"/>
  <c r="F14" i="34"/>
  <c r="D14" i="34"/>
  <c r="D13" i="34" s="1"/>
  <c r="C14" i="34"/>
  <c r="H15" i="33"/>
  <c r="H16" i="33"/>
  <c r="D14" i="33"/>
  <c r="F14" i="33"/>
  <c r="G14" i="33"/>
  <c r="C14" i="33"/>
  <c r="E14" i="33" s="1"/>
  <c r="H14" i="33" s="1"/>
  <c r="G14" i="32"/>
  <c r="F14" i="32"/>
  <c r="D14" i="32"/>
  <c r="C14" i="32"/>
  <c r="E15" i="32"/>
  <c r="E16" i="32"/>
  <c r="H16" i="32" s="1"/>
  <c r="H15" i="32"/>
  <c r="E14" i="32"/>
  <c r="G14" i="31"/>
  <c r="F14" i="31"/>
  <c r="D14" i="31"/>
  <c r="D13" i="31" s="1"/>
  <c r="G25" i="31"/>
  <c r="F25" i="31"/>
  <c r="D25" i="31"/>
  <c r="F29" i="31"/>
  <c r="D29" i="31"/>
  <c r="G32" i="31"/>
  <c r="F32" i="31"/>
  <c r="D32" i="31"/>
  <c r="G34" i="31"/>
  <c r="F34" i="31"/>
  <c r="D34" i="31"/>
  <c r="G45" i="31"/>
  <c r="F45" i="31"/>
  <c r="D45" i="31"/>
  <c r="G61" i="31"/>
  <c r="F61" i="31"/>
  <c r="D61" i="31"/>
  <c r="C61" i="31"/>
  <c r="C59" i="31"/>
  <c r="C45" i="31"/>
  <c r="C43" i="31"/>
  <c r="C41" i="31"/>
  <c r="C38" i="31"/>
  <c r="C36" i="31"/>
  <c r="C34" i="31"/>
  <c r="C32" i="31"/>
  <c r="C29" i="31"/>
  <c r="E29" i="31" s="1"/>
  <c r="C27" i="31"/>
  <c r="C25" i="31"/>
  <c r="C14" i="31"/>
  <c r="C13" i="31" s="1"/>
  <c r="E15" i="31"/>
  <c r="H15" i="31" s="1"/>
  <c r="E16" i="31"/>
  <c r="H16" i="31" s="1"/>
  <c r="E17" i="31"/>
  <c r="H17" i="31" s="1"/>
  <c r="E18" i="31"/>
  <c r="H18" i="31" s="1"/>
  <c r="E19" i="31"/>
  <c r="H19" i="31" s="1"/>
  <c r="E20" i="31"/>
  <c r="H20" i="31" s="1"/>
  <c r="E21" i="31"/>
  <c r="H21" i="31" s="1"/>
  <c r="E22" i="31"/>
  <c r="H22" i="31" s="1"/>
  <c r="E23" i="31"/>
  <c r="H23" i="31" s="1"/>
  <c r="E24" i="31"/>
  <c r="H24" i="31" s="1"/>
  <c r="E26" i="31"/>
  <c r="H26" i="31" s="1"/>
  <c r="E28" i="31"/>
  <c r="H28" i="31" s="1"/>
  <c r="E30" i="31"/>
  <c r="H30" i="31" s="1"/>
  <c r="E31" i="31"/>
  <c r="H31" i="31" s="1"/>
  <c r="E32" i="31"/>
  <c r="H32" i="31" s="1"/>
  <c r="E33" i="31"/>
  <c r="H33" i="31" s="1"/>
  <c r="E34" i="31"/>
  <c r="E35" i="31"/>
  <c r="H35" i="31" s="1"/>
  <c r="E36" i="31"/>
  <c r="H36" i="31" s="1"/>
  <c r="E37" i="31"/>
  <c r="H37" i="31" s="1"/>
  <c r="E38" i="31"/>
  <c r="E39" i="31"/>
  <c r="H39" i="31" s="1"/>
  <c r="E40" i="31"/>
  <c r="H40" i="31" s="1"/>
  <c r="E42" i="31"/>
  <c r="E43" i="31"/>
  <c r="H43" i="31" s="1"/>
  <c r="E44" i="31"/>
  <c r="H44" i="31" s="1"/>
  <c r="E46" i="31"/>
  <c r="H46" i="31" s="1"/>
  <c r="E47" i="31"/>
  <c r="H47" i="31" s="1"/>
  <c r="E48" i="31"/>
  <c r="H48" i="31" s="1"/>
  <c r="E49" i="31"/>
  <c r="H49" i="31" s="1"/>
  <c r="E50" i="31"/>
  <c r="H50" i="31" s="1"/>
  <c r="E51" i="31"/>
  <c r="H51" i="31" s="1"/>
  <c r="E52" i="31"/>
  <c r="H52" i="31" s="1"/>
  <c r="E53" i="31"/>
  <c r="H53" i="31" s="1"/>
  <c r="E54" i="31"/>
  <c r="H54" i="31" s="1"/>
  <c r="E55" i="31"/>
  <c r="H55" i="31" s="1"/>
  <c r="E56" i="31"/>
  <c r="H56" i="31" s="1"/>
  <c r="E57" i="31"/>
  <c r="H57" i="31" s="1"/>
  <c r="E58" i="31"/>
  <c r="H58" i="31" s="1"/>
  <c r="E59" i="31"/>
  <c r="H59" i="31" s="1"/>
  <c r="E60" i="31"/>
  <c r="H60" i="31" s="1"/>
  <c r="E61" i="31"/>
  <c r="H61" i="31" s="1"/>
  <c r="E62" i="31"/>
  <c r="H62" i="31" s="1"/>
  <c r="H17" i="30"/>
  <c r="H26" i="30"/>
  <c r="H30" i="30"/>
  <c r="H31" i="30"/>
  <c r="H36" i="30"/>
  <c r="E15" i="30"/>
  <c r="H15" i="30" s="1"/>
  <c r="E17" i="30"/>
  <c r="E18" i="30"/>
  <c r="H18" i="30" s="1"/>
  <c r="E20" i="30"/>
  <c r="H20" i="30" s="1"/>
  <c r="E21" i="30"/>
  <c r="H21" i="30" s="1"/>
  <c r="E22" i="30"/>
  <c r="H22" i="30" s="1"/>
  <c r="E23" i="30"/>
  <c r="H23" i="30" s="1"/>
  <c r="E24" i="30"/>
  <c r="H24" i="30" s="1"/>
  <c r="E25" i="30"/>
  <c r="H25" i="30" s="1"/>
  <c r="E26" i="30"/>
  <c r="E27" i="30"/>
  <c r="H27" i="30" s="1"/>
  <c r="E28" i="30"/>
  <c r="H28" i="30" s="1"/>
  <c r="E29" i="30"/>
  <c r="H29" i="30" s="1"/>
  <c r="E32" i="30"/>
  <c r="H32" i="30" s="1"/>
  <c r="H34" i="30"/>
  <c r="E35" i="30"/>
  <c r="H35" i="30" s="1"/>
  <c r="E36" i="30"/>
  <c r="E37" i="30"/>
  <c r="H37" i="30" s="1"/>
  <c r="D19" i="30"/>
  <c r="F19" i="30"/>
  <c r="G19" i="30"/>
  <c r="C19" i="30"/>
  <c r="D16" i="30"/>
  <c r="F16" i="30"/>
  <c r="G16" i="30"/>
  <c r="C16" i="30"/>
  <c r="E16" i="30" s="1"/>
  <c r="H16" i="30" s="1"/>
  <c r="D33" i="30"/>
  <c r="F33" i="30"/>
  <c r="G33" i="30"/>
  <c r="C33" i="30"/>
  <c r="D14" i="30"/>
  <c r="F14" i="30"/>
  <c r="G14" i="30"/>
  <c r="C14" i="30"/>
  <c r="E14" i="30" s="1"/>
  <c r="H26" i="29"/>
  <c r="E15" i="29"/>
  <c r="H15" i="29" s="1"/>
  <c r="E16" i="29"/>
  <c r="H16" i="29" s="1"/>
  <c r="E17" i="29"/>
  <c r="H17" i="29" s="1"/>
  <c r="E19" i="29"/>
  <c r="H19" i="29" s="1"/>
  <c r="E21" i="29"/>
  <c r="H21" i="29" s="1"/>
  <c r="E22" i="29"/>
  <c r="H22" i="29" s="1"/>
  <c r="E23" i="29"/>
  <c r="H23" i="29" s="1"/>
  <c r="E24" i="29"/>
  <c r="H24" i="29" s="1"/>
  <c r="E25" i="29"/>
  <c r="H25" i="29" s="1"/>
  <c r="E26" i="29"/>
  <c r="E27" i="29"/>
  <c r="H27" i="29" s="1"/>
  <c r="E28" i="29"/>
  <c r="H28" i="29" s="1"/>
  <c r="E30" i="29"/>
  <c r="H30" i="29" s="1"/>
  <c r="E31" i="29"/>
  <c r="H31" i="29" s="1"/>
  <c r="D29" i="29"/>
  <c r="F29" i="29"/>
  <c r="G29" i="29"/>
  <c r="C29" i="29"/>
  <c r="D20" i="29"/>
  <c r="F20" i="29"/>
  <c r="G20" i="29"/>
  <c r="C20" i="29"/>
  <c r="E20" i="29" s="1"/>
  <c r="H20" i="29" s="1"/>
  <c r="D18" i="29"/>
  <c r="F18" i="29"/>
  <c r="G18" i="29"/>
  <c r="C18" i="29"/>
  <c r="E18" i="29" s="1"/>
  <c r="H18" i="29" s="1"/>
  <c r="D14" i="29"/>
  <c r="D13" i="29" s="1"/>
  <c r="F14" i="29"/>
  <c r="G14" i="29"/>
  <c r="C14" i="29"/>
  <c r="E93" i="27"/>
  <c r="H93" i="27" s="1"/>
  <c r="E94" i="27"/>
  <c r="H94" i="27" s="1"/>
  <c r="E95" i="27"/>
  <c r="H95" i="27" s="1"/>
  <c r="E96" i="27"/>
  <c r="H96" i="27" s="1"/>
  <c r="E97" i="27"/>
  <c r="H97" i="27" s="1"/>
  <c r="D92" i="27"/>
  <c r="F92" i="27"/>
  <c r="G92" i="27"/>
  <c r="C92" i="27"/>
  <c r="E15" i="27"/>
  <c r="H15" i="27" s="1"/>
  <c r="E16" i="27"/>
  <c r="H16" i="27" s="1"/>
  <c r="E17" i="27"/>
  <c r="H17" i="27" s="1"/>
  <c r="E18" i="27"/>
  <c r="H18" i="27" s="1"/>
  <c r="E19" i="27"/>
  <c r="H19" i="27" s="1"/>
  <c r="E20" i="27"/>
  <c r="H20" i="27" s="1"/>
  <c r="E21" i="27"/>
  <c r="H21" i="27" s="1"/>
  <c r="E22" i="27"/>
  <c r="H22" i="27" s="1"/>
  <c r="E23" i="27"/>
  <c r="H23" i="27" s="1"/>
  <c r="E24" i="27"/>
  <c r="H24" i="27" s="1"/>
  <c r="E25" i="27"/>
  <c r="H25" i="27" s="1"/>
  <c r="E26" i="27"/>
  <c r="H26" i="27" s="1"/>
  <c r="E27" i="27"/>
  <c r="H27" i="27" s="1"/>
  <c r="E28" i="27"/>
  <c r="H28" i="27" s="1"/>
  <c r="E29" i="27"/>
  <c r="H29" i="27" s="1"/>
  <c r="E30" i="27"/>
  <c r="H30" i="27" s="1"/>
  <c r="E31" i="27"/>
  <c r="H31" i="27" s="1"/>
  <c r="E32" i="27"/>
  <c r="H32" i="27" s="1"/>
  <c r="E34" i="27"/>
  <c r="H34" i="27" s="1"/>
  <c r="E35" i="27"/>
  <c r="H35" i="27" s="1"/>
  <c r="E36" i="27"/>
  <c r="H36" i="27" s="1"/>
  <c r="E37" i="27"/>
  <c r="H37" i="27" s="1"/>
  <c r="E38" i="27"/>
  <c r="H38" i="27" s="1"/>
  <c r="E39" i="27"/>
  <c r="H39" i="27" s="1"/>
  <c r="E40" i="27"/>
  <c r="H40" i="27" s="1"/>
  <c r="E41" i="27"/>
  <c r="H41" i="27" s="1"/>
  <c r="E42" i="27"/>
  <c r="H42" i="27" s="1"/>
  <c r="E43" i="27"/>
  <c r="H43" i="27" s="1"/>
  <c r="E44" i="27"/>
  <c r="H44" i="27" s="1"/>
  <c r="E45" i="27"/>
  <c r="H45" i="27" s="1"/>
  <c r="E46" i="27"/>
  <c r="H46" i="27" s="1"/>
  <c r="E47" i="27"/>
  <c r="H47" i="27" s="1"/>
  <c r="E48" i="27"/>
  <c r="H48" i="27" s="1"/>
  <c r="E49" i="27"/>
  <c r="H49" i="27" s="1"/>
  <c r="E50" i="27"/>
  <c r="H50" i="27" s="1"/>
  <c r="E51" i="27"/>
  <c r="H51" i="27" s="1"/>
  <c r="E53" i="27"/>
  <c r="H53" i="27" s="1"/>
  <c r="E55" i="27"/>
  <c r="H55" i="27" s="1"/>
  <c r="E56" i="27"/>
  <c r="H56" i="27" s="1"/>
  <c r="E57" i="27"/>
  <c r="H57" i="27" s="1"/>
  <c r="E58" i="27"/>
  <c r="H58" i="27" s="1"/>
  <c r="E59" i="27"/>
  <c r="H59" i="27" s="1"/>
  <c r="E60" i="27"/>
  <c r="H60" i="27" s="1"/>
  <c r="E61" i="27"/>
  <c r="H61" i="27" s="1"/>
  <c r="E62" i="27"/>
  <c r="H62" i="27" s="1"/>
  <c r="E63" i="27"/>
  <c r="H63" i="27" s="1"/>
  <c r="E64" i="27"/>
  <c r="H64" i="27" s="1"/>
  <c r="E65" i="27"/>
  <c r="H65" i="27" s="1"/>
  <c r="E66" i="27"/>
  <c r="H66" i="27" s="1"/>
  <c r="E67" i="27"/>
  <c r="H67" i="27" s="1"/>
  <c r="E68" i="27"/>
  <c r="H68" i="27" s="1"/>
  <c r="E69" i="27"/>
  <c r="H69" i="27" s="1"/>
  <c r="E70" i="27"/>
  <c r="H70" i="27" s="1"/>
  <c r="E71" i="27"/>
  <c r="H71" i="27" s="1"/>
  <c r="E72" i="27"/>
  <c r="H72" i="27" s="1"/>
  <c r="E74" i="27"/>
  <c r="H74" i="27" s="1"/>
  <c r="E75" i="27"/>
  <c r="H75" i="27" s="1"/>
  <c r="E76" i="27"/>
  <c r="H76" i="27" s="1"/>
  <c r="E77" i="27"/>
  <c r="H77" i="27" s="1"/>
  <c r="E78" i="27"/>
  <c r="H78" i="27" s="1"/>
  <c r="E79" i="27"/>
  <c r="H79" i="27" s="1"/>
  <c r="E80" i="27"/>
  <c r="H80" i="27" s="1"/>
  <c r="E81" i="27"/>
  <c r="H81" i="27" s="1"/>
  <c r="E82" i="27"/>
  <c r="H82" i="27" s="1"/>
  <c r="E83" i="27"/>
  <c r="H83" i="27" s="1"/>
  <c r="E84" i="27"/>
  <c r="H84" i="27" s="1"/>
  <c r="E85" i="27"/>
  <c r="H85" i="27" s="1"/>
  <c r="E86" i="27"/>
  <c r="H86" i="27" s="1"/>
  <c r="E87" i="27"/>
  <c r="H87" i="27" s="1"/>
  <c r="E88" i="27"/>
  <c r="H88" i="27" s="1"/>
  <c r="E89" i="27"/>
  <c r="H89" i="27" s="1"/>
  <c r="E90" i="27"/>
  <c r="H90" i="27" s="1"/>
  <c r="E91" i="27"/>
  <c r="H91" i="27" s="1"/>
  <c r="D73" i="27"/>
  <c r="E73" i="27" s="1"/>
  <c r="F73" i="27"/>
  <c r="G73" i="27"/>
  <c r="C73" i="27"/>
  <c r="D54" i="27"/>
  <c r="F54" i="27"/>
  <c r="G54" i="27"/>
  <c r="C54" i="27"/>
  <c r="D33" i="27"/>
  <c r="E33" i="27" s="1"/>
  <c r="F33" i="27"/>
  <c r="G33" i="27"/>
  <c r="D52" i="27"/>
  <c r="F52" i="27"/>
  <c r="G52" i="27"/>
  <c r="C52" i="27"/>
  <c r="C33" i="27"/>
  <c r="D14" i="27"/>
  <c r="E14" i="27" s="1"/>
  <c r="F14" i="27"/>
  <c r="G14" i="27"/>
  <c r="C14" i="27"/>
  <c r="E15" i="26"/>
  <c r="H15" i="26" s="1"/>
  <c r="E16" i="26"/>
  <c r="H16" i="26" s="1"/>
  <c r="D14" i="26"/>
  <c r="E14" i="26" s="1"/>
  <c r="F14" i="26"/>
  <c r="G14" i="26"/>
  <c r="C14" i="26"/>
  <c r="E15" i="41"/>
  <c r="E16" i="41"/>
  <c r="H16" i="41" s="1"/>
  <c r="E17" i="41"/>
  <c r="H17" i="41" s="1"/>
  <c r="E18" i="41"/>
  <c r="H18" i="41" s="1"/>
  <c r="E19" i="41"/>
  <c r="E20" i="41"/>
  <c r="E21" i="41"/>
  <c r="H21" i="41" s="1"/>
  <c r="E22" i="41"/>
  <c r="H22" i="41" s="1"/>
  <c r="E23" i="41"/>
  <c r="E24" i="41"/>
  <c r="H24" i="41" s="1"/>
  <c r="E26" i="41"/>
  <c r="H26" i="41" s="1"/>
  <c r="H15" i="41"/>
  <c r="H19" i="41"/>
  <c r="H20" i="41"/>
  <c r="H23" i="41"/>
  <c r="D25" i="41"/>
  <c r="F25" i="41"/>
  <c r="G25" i="41"/>
  <c r="C25" i="41"/>
  <c r="D14" i="41"/>
  <c r="D13" i="41" s="1"/>
  <c r="D28" i="41" s="1"/>
  <c r="F14" i="41"/>
  <c r="F13" i="41" s="1"/>
  <c r="G14" i="41"/>
  <c r="G13" i="41" s="1"/>
  <c r="C14" i="41"/>
  <c r="E14" i="41" s="1"/>
  <c r="H14" i="41" s="1"/>
  <c r="H22" i="25"/>
  <c r="H30" i="25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E21" i="25"/>
  <c r="H21" i="25" s="1"/>
  <c r="E22" i="25"/>
  <c r="E23" i="25"/>
  <c r="H23" i="25" s="1"/>
  <c r="E25" i="25"/>
  <c r="H25" i="25" s="1"/>
  <c r="E27" i="25"/>
  <c r="H27" i="25" s="1"/>
  <c r="E28" i="25"/>
  <c r="H28" i="25" s="1"/>
  <c r="E29" i="25"/>
  <c r="H29" i="25" s="1"/>
  <c r="E30" i="25"/>
  <c r="E31" i="25"/>
  <c r="H31" i="25" s="1"/>
  <c r="E32" i="25"/>
  <c r="H32" i="25" s="1"/>
  <c r="E33" i="25"/>
  <c r="H33" i="25" s="1"/>
  <c r="E34" i="25"/>
  <c r="H34" i="25" s="1"/>
  <c r="E35" i="25"/>
  <c r="H35" i="25" s="1"/>
  <c r="D33" i="25"/>
  <c r="F33" i="25"/>
  <c r="G33" i="25"/>
  <c r="C33" i="25"/>
  <c r="D26" i="25"/>
  <c r="F26" i="25"/>
  <c r="G26" i="25"/>
  <c r="C26" i="25"/>
  <c r="E26" i="25" s="1"/>
  <c r="H26" i="25" s="1"/>
  <c r="D24" i="25"/>
  <c r="F24" i="25"/>
  <c r="G24" i="25"/>
  <c r="C24" i="25"/>
  <c r="E24" i="25" s="1"/>
  <c r="H24" i="25" s="1"/>
  <c r="D14" i="25"/>
  <c r="D13" i="25" s="1"/>
  <c r="F14" i="25"/>
  <c r="G14" i="25"/>
  <c r="C14" i="25"/>
  <c r="C13" i="25" s="1"/>
  <c r="E33" i="40"/>
  <c r="H33" i="40" s="1"/>
  <c r="G32" i="40"/>
  <c r="F32" i="40"/>
  <c r="D32" i="40"/>
  <c r="C32" i="40"/>
  <c r="E32" i="40" s="1"/>
  <c r="E31" i="40"/>
  <c r="H31" i="40" s="1"/>
  <c r="E30" i="40"/>
  <c r="H30" i="40" s="1"/>
  <c r="H29" i="40"/>
  <c r="E29" i="40"/>
  <c r="E28" i="40"/>
  <c r="H28" i="40" s="1"/>
  <c r="E27" i="40"/>
  <c r="H27" i="40" s="1"/>
  <c r="E26" i="40"/>
  <c r="H26" i="40" s="1"/>
  <c r="E25" i="40"/>
  <c r="H25" i="40" s="1"/>
  <c r="E24" i="40"/>
  <c r="H24" i="40" s="1"/>
  <c r="E23" i="40"/>
  <c r="H23" i="40" s="1"/>
  <c r="E22" i="40"/>
  <c r="H22" i="40" s="1"/>
  <c r="H21" i="40"/>
  <c r="E21" i="40"/>
  <c r="E20" i="40"/>
  <c r="H20" i="40" s="1"/>
  <c r="E19" i="40"/>
  <c r="H19" i="40" s="1"/>
  <c r="E18" i="40"/>
  <c r="H18" i="40" s="1"/>
  <c r="H17" i="40"/>
  <c r="E17" i="40"/>
  <c r="E16" i="40"/>
  <c r="H16" i="40" s="1"/>
  <c r="E15" i="40"/>
  <c r="H15" i="40" s="1"/>
  <c r="G14" i="40"/>
  <c r="G13" i="40" s="1"/>
  <c r="G35" i="40" s="1"/>
  <c r="F14" i="40"/>
  <c r="D14" i="40"/>
  <c r="D13" i="40" s="1"/>
  <c r="D35" i="40" s="1"/>
  <c r="C14" i="40"/>
  <c r="E14" i="40" s="1"/>
  <c r="H21" i="24"/>
  <c r="H29" i="24"/>
  <c r="E15" i="24"/>
  <c r="H15" i="24" s="1"/>
  <c r="E16" i="24"/>
  <c r="H16" i="24" s="1"/>
  <c r="E17" i="24"/>
  <c r="H17" i="24" s="1"/>
  <c r="E18" i="24"/>
  <c r="H18" i="24" s="1"/>
  <c r="E19" i="24"/>
  <c r="H19" i="24" s="1"/>
  <c r="E20" i="24"/>
  <c r="H20" i="24" s="1"/>
  <c r="E21" i="24"/>
  <c r="E22" i="24"/>
  <c r="H22" i="24" s="1"/>
  <c r="E23" i="24"/>
  <c r="H23" i="24" s="1"/>
  <c r="E24" i="24"/>
  <c r="H24" i="24" s="1"/>
  <c r="E25" i="24"/>
  <c r="H25" i="24" s="1"/>
  <c r="E26" i="24"/>
  <c r="H26" i="24" s="1"/>
  <c r="E27" i="24"/>
  <c r="H27" i="24" s="1"/>
  <c r="E28" i="24"/>
  <c r="H28" i="24" s="1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E35" i="24"/>
  <c r="H35" i="24" s="1"/>
  <c r="E36" i="24"/>
  <c r="H36" i="24" s="1"/>
  <c r="E38" i="24"/>
  <c r="H38" i="24" s="1"/>
  <c r="D37" i="24"/>
  <c r="F37" i="24"/>
  <c r="G37" i="24"/>
  <c r="C37" i="24"/>
  <c r="E37" i="24" s="1"/>
  <c r="D14" i="24"/>
  <c r="F14" i="24"/>
  <c r="G14" i="24"/>
  <c r="G13" i="24" s="1"/>
  <c r="C14" i="24"/>
  <c r="E14" i="24" s="1"/>
  <c r="H21" i="23"/>
  <c r="H29" i="23"/>
  <c r="E15" i="23"/>
  <c r="H15" i="23" s="1"/>
  <c r="E16" i="23"/>
  <c r="H16" i="23" s="1"/>
  <c r="E17" i="23"/>
  <c r="H17" i="23" s="1"/>
  <c r="E18" i="23"/>
  <c r="H18" i="23" s="1"/>
  <c r="E19" i="23"/>
  <c r="H19" i="23" s="1"/>
  <c r="E20" i="23"/>
  <c r="H20" i="23" s="1"/>
  <c r="E21" i="23"/>
  <c r="E23" i="23"/>
  <c r="H23" i="23" s="1"/>
  <c r="E24" i="23"/>
  <c r="H24" i="23" s="1"/>
  <c r="E25" i="23"/>
  <c r="H25" i="23" s="1"/>
  <c r="E26" i="23"/>
  <c r="H26" i="23" s="1"/>
  <c r="E27" i="23"/>
  <c r="H27" i="23" s="1"/>
  <c r="E29" i="23"/>
  <c r="E14" i="23"/>
  <c r="H14" i="23" s="1"/>
  <c r="D28" i="23"/>
  <c r="F28" i="23"/>
  <c r="G28" i="23"/>
  <c r="C28" i="23"/>
  <c r="E28" i="23" s="1"/>
  <c r="H28" i="23" s="1"/>
  <c r="D22" i="23"/>
  <c r="F22" i="23"/>
  <c r="G22" i="23"/>
  <c r="C22" i="23"/>
  <c r="C13" i="23" s="1"/>
  <c r="D14" i="23"/>
  <c r="F14" i="23"/>
  <c r="G14" i="23"/>
  <c r="C14" i="23"/>
  <c r="E15" i="22"/>
  <c r="E17" i="22"/>
  <c r="H17" i="22" s="1"/>
  <c r="E19" i="22"/>
  <c r="H19" i="22" s="1"/>
  <c r="H15" i="22"/>
  <c r="D18" i="22"/>
  <c r="F18" i="22"/>
  <c r="G18" i="22"/>
  <c r="C18" i="22"/>
  <c r="E18" i="22" s="1"/>
  <c r="H18" i="22" s="1"/>
  <c r="D16" i="22"/>
  <c r="F16" i="22"/>
  <c r="G16" i="22"/>
  <c r="C16" i="22"/>
  <c r="D14" i="22"/>
  <c r="F14" i="22"/>
  <c r="G14" i="22"/>
  <c r="C14" i="22"/>
  <c r="E14" i="22" s="1"/>
  <c r="H14" i="22" s="1"/>
  <c r="E15" i="21"/>
  <c r="H15" i="21" s="1"/>
  <c r="E17" i="21"/>
  <c r="H17" i="21" s="1"/>
  <c r="D16" i="21"/>
  <c r="F16" i="21"/>
  <c r="G16" i="21"/>
  <c r="C16" i="21"/>
  <c r="E16" i="21" s="1"/>
  <c r="H16" i="21" s="1"/>
  <c r="D14" i="21"/>
  <c r="F14" i="21"/>
  <c r="G14" i="21"/>
  <c r="C14" i="21"/>
  <c r="E14" i="21" s="1"/>
  <c r="H14" i="21" s="1"/>
  <c r="H18" i="20"/>
  <c r="E15" i="20"/>
  <c r="H15" i="20" s="1"/>
  <c r="E16" i="20"/>
  <c r="H16" i="20" s="1"/>
  <c r="E17" i="20"/>
  <c r="H17" i="20" s="1"/>
  <c r="E18" i="20"/>
  <c r="E19" i="20"/>
  <c r="H19" i="20" s="1"/>
  <c r="E20" i="20"/>
  <c r="E21" i="20"/>
  <c r="H21" i="20" s="1"/>
  <c r="D20" i="20"/>
  <c r="F20" i="20"/>
  <c r="G20" i="20"/>
  <c r="C20" i="20"/>
  <c r="D14" i="20"/>
  <c r="F14" i="20"/>
  <c r="G14" i="20"/>
  <c r="C14" i="20"/>
  <c r="C13" i="20" s="1"/>
  <c r="H20" i="19"/>
  <c r="H28" i="19"/>
  <c r="E15" i="19"/>
  <c r="H15" i="19" s="1"/>
  <c r="E16" i="19"/>
  <c r="H16" i="19" s="1"/>
  <c r="E17" i="19"/>
  <c r="H17" i="19" s="1"/>
  <c r="E18" i="19"/>
  <c r="H18" i="19" s="1"/>
  <c r="E19" i="19"/>
  <c r="H19" i="19" s="1"/>
  <c r="E20" i="19"/>
  <c r="E21" i="19"/>
  <c r="H21" i="19" s="1"/>
  <c r="E22" i="19"/>
  <c r="H22" i="19" s="1"/>
  <c r="E23" i="19"/>
  <c r="H23" i="19" s="1"/>
  <c r="E24" i="19"/>
  <c r="H24" i="19" s="1"/>
  <c r="E25" i="19"/>
  <c r="H25" i="19" s="1"/>
  <c r="E26" i="19"/>
  <c r="H26" i="19" s="1"/>
  <c r="E28" i="19"/>
  <c r="E29" i="19"/>
  <c r="E30" i="19"/>
  <c r="H30" i="19" s="1"/>
  <c r="D14" i="19"/>
  <c r="F14" i="19"/>
  <c r="G14" i="19"/>
  <c r="D27" i="19"/>
  <c r="F27" i="19"/>
  <c r="F13" i="19" s="1"/>
  <c r="G27" i="19"/>
  <c r="G13" i="19" s="1"/>
  <c r="D29" i="19"/>
  <c r="F29" i="19"/>
  <c r="G29" i="19"/>
  <c r="C29" i="19"/>
  <c r="C27" i="19"/>
  <c r="E27" i="19" s="1"/>
  <c r="H27" i="19" s="1"/>
  <c r="C14" i="19"/>
  <c r="E14" i="19" s="1"/>
  <c r="E13" i="19" s="1"/>
  <c r="D13" i="19"/>
  <c r="H27" i="18"/>
  <c r="E15" i="18"/>
  <c r="H15" i="18" s="1"/>
  <c r="E16" i="18"/>
  <c r="H16" i="18" s="1"/>
  <c r="E17" i="18"/>
  <c r="H17" i="18" s="1"/>
  <c r="E18" i="18"/>
  <c r="H18" i="18" s="1"/>
  <c r="E19" i="18"/>
  <c r="H19" i="18" s="1"/>
  <c r="E20" i="18"/>
  <c r="H20" i="18" s="1"/>
  <c r="E21" i="18"/>
  <c r="H21" i="18" s="1"/>
  <c r="E22" i="18"/>
  <c r="H22" i="18" s="1"/>
  <c r="E23" i="18"/>
  <c r="H23" i="18" s="1"/>
  <c r="E25" i="18"/>
  <c r="H25" i="18" s="1"/>
  <c r="E26" i="18"/>
  <c r="H26" i="18" s="1"/>
  <c r="E27" i="18"/>
  <c r="E28" i="18"/>
  <c r="H28" i="18" s="1"/>
  <c r="E30" i="18"/>
  <c r="H30" i="18" s="1"/>
  <c r="E32" i="18"/>
  <c r="H32" i="18" s="1"/>
  <c r="E33" i="18"/>
  <c r="H33" i="18" s="1"/>
  <c r="E34" i="18"/>
  <c r="H34" i="18" s="1"/>
  <c r="E36" i="18"/>
  <c r="H36" i="18" s="1"/>
  <c r="E37" i="18"/>
  <c r="H37" i="18" s="1"/>
  <c r="E39" i="18"/>
  <c r="H39" i="18" s="1"/>
  <c r="E41" i="18"/>
  <c r="H41" i="18" s="1"/>
  <c r="D40" i="18"/>
  <c r="F40" i="18"/>
  <c r="G40" i="18"/>
  <c r="C40" i="18"/>
  <c r="D38" i="18"/>
  <c r="F38" i="18"/>
  <c r="G38" i="18"/>
  <c r="C38" i="18"/>
  <c r="E38" i="18" s="1"/>
  <c r="D35" i="18"/>
  <c r="F35" i="18"/>
  <c r="G35" i="18"/>
  <c r="C35" i="18"/>
  <c r="D31" i="18"/>
  <c r="F31" i="18"/>
  <c r="G31" i="18"/>
  <c r="C31" i="18"/>
  <c r="E31" i="18" s="1"/>
  <c r="H31" i="18" s="1"/>
  <c r="D29" i="18"/>
  <c r="F29" i="18"/>
  <c r="G29" i="18"/>
  <c r="C29" i="18"/>
  <c r="G24" i="18"/>
  <c r="F24" i="18"/>
  <c r="D24" i="18"/>
  <c r="C24" i="18"/>
  <c r="E24" i="18" s="1"/>
  <c r="H24" i="18" s="1"/>
  <c r="G14" i="18"/>
  <c r="G13" i="18" s="1"/>
  <c r="F14" i="18"/>
  <c r="F13" i="18" s="1"/>
  <c r="D14" i="18"/>
  <c r="C14" i="18"/>
  <c r="E14" i="18" s="1"/>
  <c r="H19" i="17"/>
  <c r="H36" i="17"/>
  <c r="E15" i="17"/>
  <c r="H15" i="17" s="1"/>
  <c r="E16" i="17"/>
  <c r="H16" i="17" s="1"/>
  <c r="E17" i="17"/>
  <c r="H17" i="17" s="1"/>
  <c r="E18" i="17"/>
  <c r="H18" i="17" s="1"/>
  <c r="E19" i="17"/>
  <c r="E20" i="17"/>
  <c r="H20" i="17" s="1"/>
  <c r="E21" i="17"/>
  <c r="H21" i="17" s="1"/>
  <c r="E22" i="17"/>
  <c r="H22" i="17" s="1"/>
  <c r="E23" i="17"/>
  <c r="H23" i="17" s="1"/>
  <c r="E24" i="17"/>
  <c r="H24" i="17" s="1"/>
  <c r="E25" i="17"/>
  <c r="H25" i="17" s="1"/>
  <c r="E26" i="17"/>
  <c r="H26" i="17" s="1"/>
  <c r="E28" i="17"/>
  <c r="H28" i="17" s="1"/>
  <c r="E29" i="17"/>
  <c r="H29" i="17" s="1"/>
  <c r="E30" i="17"/>
  <c r="H30" i="17" s="1"/>
  <c r="E31" i="17"/>
  <c r="H31" i="17" s="1"/>
  <c r="E32" i="17"/>
  <c r="H32" i="17" s="1"/>
  <c r="E34" i="17"/>
  <c r="H34" i="17" s="1"/>
  <c r="E36" i="17"/>
  <c r="E38" i="17"/>
  <c r="H38" i="17" s="1"/>
  <c r="D33" i="17"/>
  <c r="F33" i="17"/>
  <c r="G33" i="17"/>
  <c r="D35" i="17"/>
  <c r="F35" i="17"/>
  <c r="G35" i="17"/>
  <c r="D37" i="17"/>
  <c r="F37" i="17"/>
  <c r="G37" i="17"/>
  <c r="C37" i="17"/>
  <c r="C35" i="17"/>
  <c r="E35" i="17" s="1"/>
  <c r="H35" i="17" s="1"/>
  <c r="C33" i="17"/>
  <c r="D27" i="17"/>
  <c r="F27" i="17"/>
  <c r="G27" i="17"/>
  <c r="C27" i="17"/>
  <c r="D14" i="17"/>
  <c r="F14" i="17"/>
  <c r="G14" i="17"/>
  <c r="C14" i="17"/>
  <c r="E14" i="17" s="1"/>
  <c r="H14" i="17" s="1"/>
  <c r="E15" i="16"/>
  <c r="H15" i="16" s="1"/>
  <c r="E16" i="16"/>
  <c r="H16" i="16" s="1"/>
  <c r="E17" i="16"/>
  <c r="H17" i="16" s="1"/>
  <c r="E18" i="16"/>
  <c r="H18" i="16" s="1"/>
  <c r="E19" i="16"/>
  <c r="H19" i="16" s="1"/>
  <c r="E20" i="16"/>
  <c r="H20" i="16" s="1"/>
  <c r="E21" i="16"/>
  <c r="H21" i="16" s="1"/>
  <c r="E22" i="16"/>
  <c r="H22" i="16" s="1"/>
  <c r="E23" i="16"/>
  <c r="H23" i="16" s="1"/>
  <c r="E24" i="16"/>
  <c r="H24" i="16" s="1"/>
  <c r="E26" i="16"/>
  <c r="H26" i="16" s="1"/>
  <c r="E27" i="16"/>
  <c r="H27" i="16" s="1"/>
  <c r="E28" i="16"/>
  <c r="H28" i="16" s="1"/>
  <c r="E29" i="16"/>
  <c r="H29" i="16" s="1"/>
  <c r="E30" i="16"/>
  <c r="H30" i="16" s="1"/>
  <c r="E32" i="16"/>
  <c r="H32" i="16" s="1"/>
  <c r="E33" i="16"/>
  <c r="H33" i="16" s="1"/>
  <c r="E35" i="16"/>
  <c r="H35" i="16" s="1"/>
  <c r="E36" i="16"/>
  <c r="H36" i="16" s="1"/>
  <c r="E38" i="16"/>
  <c r="H38" i="16" s="1"/>
  <c r="E39" i="16"/>
  <c r="H39" i="16" s="1"/>
  <c r="E41" i="16"/>
  <c r="H41" i="16" s="1"/>
  <c r="G40" i="16"/>
  <c r="F40" i="16"/>
  <c r="D40" i="16"/>
  <c r="C40" i="16"/>
  <c r="G37" i="16"/>
  <c r="F37" i="16"/>
  <c r="D37" i="16"/>
  <c r="C37" i="16"/>
  <c r="E37" i="16" s="1"/>
  <c r="H37" i="16" s="1"/>
  <c r="G34" i="16"/>
  <c r="F34" i="16"/>
  <c r="D34" i="16"/>
  <c r="C34" i="16"/>
  <c r="G31" i="16"/>
  <c r="F31" i="16"/>
  <c r="D31" i="16"/>
  <c r="C31" i="16"/>
  <c r="E31" i="16" s="1"/>
  <c r="H31" i="16" s="1"/>
  <c r="G25" i="16"/>
  <c r="F25" i="16"/>
  <c r="D25" i="16"/>
  <c r="C25" i="16"/>
  <c r="G14" i="16"/>
  <c r="F14" i="16"/>
  <c r="D14" i="16"/>
  <c r="C14" i="16"/>
  <c r="E14" i="16" s="1"/>
  <c r="H14" i="16" s="1"/>
  <c r="G55" i="15"/>
  <c r="F55" i="15"/>
  <c r="D55" i="15"/>
  <c r="E55" i="15" s="1"/>
  <c r="H55" i="15" s="1"/>
  <c r="C55" i="15"/>
  <c r="G43" i="15"/>
  <c r="F43" i="15"/>
  <c r="D43" i="15"/>
  <c r="C43" i="15"/>
  <c r="G41" i="15"/>
  <c r="F41" i="15"/>
  <c r="D41" i="15"/>
  <c r="C41" i="15"/>
  <c r="G35" i="15"/>
  <c r="F35" i="15"/>
  <c r="D35" i="15"/>
  <c r="C35" i="15"/>
  <c r="G28" i="15"/>
  <c r="F28" i="15"/>
  <c r="D28" i="15"/>
  <c r="C28" i="15"/>
  <c r="H21" i="15"/>
  <c r="H30" i="15"/>
  <c r="E15" i="15"/>
  <c r="H15" i="15" s="1"/>
  <c r="E16" i="15"/>
  <c r="H16" i="15" s="1"/>
  <c r="E17" i="15"/>
  <c r="H17" i="15" s="1"/>
  <c r="E18" i="15"/>
  <c r="H18" i="15" s="1"/>
  <c r="E19" i="15"/>
  <c r="H19" i="15" s="1"/>
  <c r="E20" i="15"/>
  <c r="H20" i="15" s="1"/>
  <c r="E21" i="15"/>
  <c r="E22" i="15"/>
  <c r="H22" i="15" s="1"/>
  <c r="E23" i="15"/>
  <c r="H23" i="15" s="1"/>
  <c r="E24" i="15"/>
  <c r="H24" i="15" s="1"/>
  <c r="E25" i="15"/>
  <c r="H25" i="15" s="1"/>
  <c r="E26" i="15"/>
  <c r="H26" i="15" s="1"/>
  <c r="E27" i="15"/>
  <c r="H27" i="15" s="1"/>
  <c r="E29" i="15"/>
  <c r="H29" i="15" s="1"/>
  <c r="E30" i="15"/>
  <c r="E31" i="15"/>
  <c r="H31" i="15" s="1"/>
  <c r="H32" i="15"/>
  <c r="H33" i="15"/>
  <c r="E34" i="15"/>
  <c r="H34" i="15" s="1"/>
  <c r="E36" i="15"/>
  <c r="H36" i="15" s="1"/>
  <c r="E37" i="15"/>
  <c r="H37" i="15" s="1"/>
  <c r="E38" i="15"/>
  <c r="H38" i="15" s="1"/>
  <c r="E39" i="15"/>
  <c r="H39" i="15" s="1"/>
  <c r="E40" i="15"/>
  <c r="H40" i="15" s="1"/>
  <c r="E41" i="15"/>
  <c r="H41" i="15" s="1"/>
  <c r="E42" i="15"/>
  <c r="H42" i="15" s="1"/>
  <c r="E44" i="15"/>
  <c r="H44" i="15" s="1"/>
  <c r="E45" i="15"/>
  <c r="H45" i="15" s="1"/>
  <c r="E46" i="15"/>
  <c r="H46" i="15" s="1"/>
  <c r="E47" i="15"/>
  <c r="H47" i="15" s="1"/>
  <c r="E48" i="15"/>
  <c r="H48" i="15" s="1"/>
  <c r="E49" i="15"/>
  <c r="H49" i="15" s="1"/>
  <c r="E50" i="15"/>
  <c r="H50" i="15" s="1"/>
  <c r="H51" i="15"/>
  <c r="E52" i="15"/>
  <c r="H52" i="15" s="1"/>
  <c r="E53" i="15"/>
  <c r="H53" i="15" s="1"/>
  <c r="E54" i="15"/>
  <c r="H54" i="15" s="1"/>
  <c r="E56" i="15"/>
  <c r="H56" i="15" s="1"/>
  <c r="G14" i="15"/>
  <c r="F14" i="15"/>
  <c r="D14" i="15"/>
  <c r="C14" i="15"/>
  <c r="E14" i="15" s="1"/>
  <c r="H14" i="15" s="1"/>
  <c r="E15" i="14"/>
  <c r="E16" i="14"/>
  <c r="E17" i="14"/>
  <c r="H17" i="14" s="1"/>
  <c r="E18" i="14"/>
  <c r="H18" i="14" s="1"/>
  <c r="E19" i="14"/>
  <c r="H19" i="14" s="1"/>
  <c r="E20" i="14"/>
  <c r="E21" i="14"/>
  <c r="H21" i="14" s="1"/>
  <c r="E22" i="14"/>
  <c r="H22" i="14" s="1"/>
  <c r="E23" i="14"/>
  <c r="E24" i="14"/>
  <c r="E25" i="14"/>
  <c r="H25" i="14" s="1"/>
  <c r="E26" i="14"/>
  <c r="H26" i="14" s="1"/>
  <c r="E27" i="14"/>
  <c r="E29" i="14"/>
  <c r="H29" i="14" s="1"/>
  <c r="E30" i="14"/>
  <c r="H30" i="14" s="1"/>
  <c r="E31" i="14"/>
  <c r="E33" i="14"/>
  <c r="H33" i="14" s="1"/>
  <c r="E35" i="14"/>
  <c r="H35" i="14" s="1"/>
  <c r="H15" i="14"/>
  <c r="H16" i="14"/>
  <c r="H20" i="14"/>
  <c r="H23" i="14"/>
  <c r="H24" i="14"/>
  <c r="H27" i="14"/>
  <c r="H31" i="14"/>
  <c r="G28" i="14"/>
  <c r="F28" i="14"/>
  <c r="D28" i="14"/>
  <c r="G32" i="14"/>
  <c r="F32" i="14"/>
  <c r="G34" i="14"/>
  <c r="F34" i="14"/>
  <c r="D34" i="14"/>
  <c r="D32" i="14"/>
  <c r="G14" i="14"/>
  <c r="F14" i="14"/>
  <c r="D14" i="14"/>
  <c r="C34" i="14"/>
  <c r="E34" i="14" s="1"/>
  <c r="C32" i="14"/>
  <c r="E32" i="14" s="1"/>
  <c r="C28" i="14"/>
  <c r="E28" i="14" s="1"/>
  <c r="H28" i="14" s="1"/>
  <c r="C14" i="14"/>
  <c r="E14" i="14" s="1"/>
  <c r="H14" i="14" s="1"/>
  <c r="E15" i="13"/>
  <c r="H15" i="13" s="1"/>
  <c r="E16" i="13"/>
  <c r="H16" i="13" s="1"/>
  <c r="E17" i="13"/>
  <c r="H17" i="13" s="1"/>
  <c r="E18" i="13"/>
  <c r="H18" i="13" s="1"/>
  <c r="E19" i="13"/>
  <c r="H19" i="13" s="1"/>
  <c r="E20" i="13"/>
  <c r="H20" i="13" s="1"/>
  <c r="E21" i="13"/>
  <c r="H21" i="13" s="1"/>
  <c r="E22" i="13"/>
  <c r="H22" i="13" s="1"/>
  <c r="E23" i="13"/>
  <c r="H23" i="13" s="1"/>
  <c r="E24" i="13"/>
  <c r="H24" i="13" s="1"/>
  <c r="E25" i="13"/>
  <c r="H25" i="13" s="1"/>
  <c r="E27" i="13"/>
  <c r="H27" i="13" s="1"/>
  <c r="E28" i="13"/>
  <c r="H28" i="13" s="1"/>
  <c r="E29" i="13"/>
  <c r="H29" i="13" s="1"/>
  <c r="E30" i="13"/>
  <c r="H30" i="13" s="1"/>
  <c r="E32" i="13"/>
  <c r="H32" i="13" s="1"/>
  <c r="E34" i="13"/>
  <c r="H34" i="13" s="1"/>
  <c r="E35" i="13"/>
  <c r="H35" i="13" s="1"/>
  <c r="H36" i="13"/>
  <c r="E37" i="13"/>
  <c r="H37" i="13" s="1"/>
  <c r="E38" i="13"/>
  <c r="H38" i="13" s="1"/>
  <c r="E40" i="13"/>
  <c r="H40" i="13" s="1"/>
  <c r="E41" i="13"/>
  <c r="H41" i="13" s="1"/>
  <c r="E42" i="13"/>
  <c r="H42" i="13" s="1"/>
  <c r="E44" i="13"/>
  <c r="H44" i="13" s="1"/>
  <c r="E45" i="13"/>
  <c r="H45" i="13" s="1"/>
  <c r="E46" i="13"/>
  <c r="H46" i="13" s="1"/>
  <c r="E47" i="13"/>
  <c r="H47" i="13" s="1"/>
  <c r="E49" i="13"/>
  <c r="H49" i="13" s="1"/>
  <c r="E50" i="13"/>
  <c r="H50" i="13" s="1"/>
  <c r="E52" i="13"/>
  <c r="H52" i="13" s="1"/>
  <c r="G33" i="13"/>
  <c r="F33" i="13"/>
  <c r="D33" i="13"/>
  <c r="C33" i="13"/>
  <c r="G39" i="13"/>
  <c r="F39" i="13"/>
  <c r="D39" i="13"/>
  <c r="C39" i="13"/>
  <c r="G43" i="13"/>
  <c r="F43" i="13"/>
  <c r="D43" i="13"/>
  <c r="C43" i="13"/>
  <c r="E43" i="13" s="1"/>
  <c r="G48" i="13"/>
  <c r="F48" i="13"/>
  <c r="D48" i="13"/>
  <c r="C48" i="13"/>
  <c r="E48" i="13" s="1"/>
  <c r="H48" i="13" s="1"/>
  <c r="G51" i="13"/>
  <c r="F51" i="13"/>
  <c r="D51" i="13"/>
  <c r="C51" i="13"/>
  <c r="E51" i="13" s="1"/>
  <c r="H51" i="13" s="1"/>
  <c r="G31" i="13"/>
  <c r="F31" i="13"/>
  <c r="D31" i="13"/>
  <c r="C31" i="13"/>
  <c r="E31" i="13" s="1"/>
  <c r="H31" i="13" s="1"/>
  <c r="G26" i="13"/>
  <c r="F26" i="13"/>
  <c r="D26" i="13"/>
  <c r="C26" i="13"/>
  <c r="E26" i="13" s="1"/>
  <c r="H26" i="13" s="1"/>
  <c r="G14" i="13"/>
  <c r="F14" i="13"/>
  <c r="D14" i="13"/>
  <c r="C14" i="13"/>
  <c r="E14" i="13" s="1"/>
  <c r="H14" i="13" s="1"/>
  <c r="H54" i="13" s="1"/>
  <c r="H18" i="12"/>
  <c r="H26" i="12"/>
  <c r="H34" i="12"/>
  <c r="H43" i="12"/>
  <c r="E15" i="12"/>
  <c r="H15" i="12" s="1"/>
  <c r="E16" i="12"/>
  <c r="H16" i="12" s="1"/>
  <c r="E17" i="12"/>
  <c r="H17" i="12" s="1"/>
  <c r="E18" i="12"/>
  <c r="E19" i="12"/>
  <c r="H19" i="12" s="1"/>
  <c r="E20" i="12"/>
  <c r="H20" i="12" s="1"/>
  <c r="E21" i="12"/>
  <c r="H21" i="12" s="1"/>
  <c r="E22" i="12"/>
  <c r="H22" i="12" s="1"/>
  <c r="E23" i="12"/>
  <c r="H23" i="12" s="1"/>
  <c r="E24" i="12"/>
  <c r="H24" i="12" s="1"/>
  <c r="E25" i="12"/>
  <c r="H25" i="12" s="1"/>
  <c r="E26" i="12"/>
  <c r="E27" i="12"/>
  <c r="H27" i="12" s="1"/>
  <c r="E28" i="12"/>
  <c r="H28" i="12" s="1"/>
  <c r="E29" i="12"/>
  <c r="H29" i="12" s="1"/>
  <c r="E30" i="12"/>
  <c r="H30" i="12" s="1"/>
  <c r="E31" i="12"/>
  <c r="H31" i="12" s="1"/>
  <c r="E33" i="12"/>
  <c r="H33" i="12" s="1"/>
  <c r="E34" i="12"/>
  <c r="E35" i="12"/>
  <c r="H35" i="12" s="1"/>
  <c r="E36" i="12"/>
  <c r="H36" i="12" s="1"/>
  <c r="E37" i="12"/>
  <c r="H37" i="12" s="1"/>
  <c r="E38" i="12"/>
  <c r="H38" i="12" s="1"/>
  <c r="E40" i="12"/>
  <c r="H40" i="12" s="1"/>
  <c r="E41" i="12"/>
  <c r="H41" i="12" s="1"/>
  <c r="E43" i="12"/>
  <c r="E44" i="12"/>
  <c r="H44" i="12" s="1"/>
  <c r="E45" i="12"/>
  <c r="H45" i="12" s="1"/>
  <c r="E46" i="12"/>
  <c r="H46" i="12" s="1"/>
  <c r="E47" i="12"/>
  <c r="H47" i="12" s="1"/>
  <c r="E48" i="12"/>
  <c r="H48" i="12" s="1"/>
  <c r="E50" i="12"/>
  <c r="H50" i="12" s="1"/>
  <c r="E52" i="12"/>
  <c r="H52" i="12" s="1"/>
  <c r="G51" i="12"/>
  <c r="F51" i="12"/>
  <c r="D51" i="12"/>
  <c r="C51" i="12"/>
  <c r="E51" i="12" s="1"/>
  <c r="G49" i="12"/>
  <c r="F49" i="12"/>
  <c r="D49" i="12"/>
  <c r="C49" i="12"/>
  <c r="E49" i="12" s="1"/>
  <c r="G42" i="12"/>
  <c r="F42" i="12"/>
  <c r="D42" i="12"/>
  <c r="C42" i="12"/>
  <c r="G39" i="12"/>
  <c r="F39" i="12"/>
  <c r="D39" i="12"/>
  <c r="C39" i="12"/>
  <c r="E39" i="12" s="1"/>
  <c r="H39" i="12" s="1"/>
  <c r="G35" i="12"/>
  <c r="F35" i="12"/>
  <c r="D35" i="12"/>
  <c r="C35" i="12"/>
  <c r="G32" i="12"/>
  <c r="F32" i="12"/>
  <c r="D32" i="12"/>
  <c r="C32" i="12"/>
  <c r="E32" i="12" s="1"/>
  <c r="H32" i="12" s="1"/>
  <c r="G14" i="12"/>
  <c r="G13" i="12" s="1"/>
  <c r="G54" i="12" s="1"/>
  <c r="F14" i="12"/>
  <c r="D14" i="12"/>
  <c r="C14" i="12"/>
  <c r="E14" i="12" s="1"/>
  <c r="H14" i="12" s="1"/>
  <c r="H15" i="11"/>
  <c r="H23" i="11"/>
  <c r="H31" i="11"/>
  <c r="H39" i="11"/>
  <c r="E15" i="11"/>
  <c r="E16" i="11"/>
  <c r="H16" i="11" s="1"/>
  <c r="E17" i="11"/>
  <c r="H17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E24" i="11"/>
  <c r="H24" i="11" s="1"/>
  <c r="E25" i="11"/>
  <c r="H25" i="11" s="1"/>
  <c r="E26" i="11"/>
  <c r="H26" i="11" s="1"/>
  <c r="E27" i="11"/>
  <c r="H27" i="11" s="1"/>
  <c r="E28" i="11"/>
  <c r="H28" i="11" s="1"/>
  <c r="E29" i="11"/>
  <c r="H29" i="11" s="1"/>
  <c r="E30" i="11"/>
  <c r="H30" i="11" s="1"/>
  <c r="E31" i="11"/>
  <c r="E32" i="11"/>
  <c r="H32" i="11" s="1"/>
  <c r="E33" i="11"/>
  <c r="H33" i="11" s="1"/>
  <c r="E35" i="11"/>
  <c r="H35" i="11" s="1"/>
  <c r="E36" i="11"/>
  <c r="H36" i="11" s="1"/>
  <c r="E37" i="11"/>
  <c r="H37" i="11" s="1"/>
  <c r="E39" i="11"/>
  <c r="E40" i="11"/>
  <c r="H40" i="11" s="1"/>
  <c r="E41" i="11"/>
  <c r="H41" i="11" s="1"/>
  <c r="E42" i="11"/>
  <c r="H42" i="11" s="1"/>
  <c r="E43" i="11"/>
  <c r="H43" i="11" s="1"/>
  <c r="E45" i="11"/>
  <c r="H45" i="11" s="1"/>
  <c r="E47" i="11"/>
  <c r="H47" i="11" s="1"/>
  <c r="E49" i="11"/>
  <c r="H49" i="11" s="1"/>
  <c r="C14" i="11"/>
  <c r="E14" i="11" s="1"/>
  <c r="H14" i="11" s="1"/>
  <c r="G44" i="11"/>
  <c r="F44" i="11"/>
  <c r="D44" i="11"/>
  <c r="C44" i="11"/>
  <c r="E44" i="11" s="1"/>
  <c r="H44" i="11" s="1"/>
  <c r="G48" i="11"/>
  <c r="F48" i="11"/>
  <c r="G46" i="11"/>
  <c r="F46" i="11"/>
  <c r="G41" i="11"/>
  <c r="F41" i="11"/>
  <c r="G38" i="11"/>
  <c r="F38" i="11"/>
  <c r="G34" i="11"/>
  <c r="F34" i="11"/>
  <c r="G14" i="11"/>
  <c r="G13" i="11" s="1"/>
  <c r="G51" i="11" s="1"/>
  <c r="F14" i="11"/>
  <c r="F13" i="11" s="1"/>
  <c r="D14" i="11"/>
  <c r="D13" i="11" s="1"/>
  <c r="D34" i="11"/>
  <c r="D38" i="11"/>
  <c r="D41" i="11"/>
  <c r="D48" i="11"/>
  <c r="D46" i="11"/>
  <c r="C48" i="11"/>
  <c r="E48" i="11" s="1"/>
  <c r="C46" i="11"/>
  <c r="C41" i="11"/>
  <c r="C38" i="11"/>
  <c r="E38" i="11" s="1"/>
  <c r="H38" i="11" s="1"/>
  <c r="C34" i="11"/>
  <c r="E34" i="11" s="1"/>
  <c r="H34" i="11" s="1"/>
  <c r="G41" i="10"/>
  <c r="F41" i="10"/>
  <c r="D41" i="10"/>
  <c r="C41" i="10"/>
  <c r="E41" i="10" s="1"/>
  <c r="H41" i="10" s="1"/>
  <c r="G30" i="10"/>
  <c r="F30" i="10"/>
  <c r="D30" i="10"/>
  <c r="C30" i="10"/>
  <c r="E30" i="10" s="1"/>
  <c r="H30" i="10" s="1"/>
  <c r="G14" i="10"/>
  <c r="F14" i="10"/>
  <c r="D14" i="10"/>
  <c r="C14" i="10"/>
  <c r="E14" i="10" s="1"/>
  <c r="H14" i="10" s="1"/>
  <c r="D13" i="35"/>
  <c r="F13" i="35"/>
  <c r="G13" i="35"/>
  <c r="F13" i="34"/>
  <c r="C13" i="34"/>
  <c r="D13" i="30"/>
  <c r="F13" i="30"/>
  <c r="G13" i="30"/>
  <c r="C13" i="30"/>
  <c r="F13" i="29"/>
  <c r="G13" i="29"/>
  <c r="C13" i="29"/>
  <c r="C13" i="24"/>
  <c r="D13" i="24"/>
  <c r="F13" i="24"/>
  <c r="D13" i="23"/>
  <c r="F13" i="23"/>
  <c r="G13" i="23"/>
  <c r="H14" i="24" l="1"/>
  <c r="E13" i="24"/>
  <c r="H14" i="35"/>
  <c r="E13" i="35"/>
  <c r="E22" i="23"/>
  <c r="H22" i="23" s="1"/>
  <c r="H13" i="23" s="1"/>
  <c r="H48" i="11"/>
  <c r="H32" i="14"/>
  <c r="E28" i="15"/>
  <c r="H28" i="15" s="1"/>
  <c r="E25" i="16"/>
  <c r="H25" i="16" s="1"/>
  <c r="E34" i="16"/>
  <c r="H34" i="16" s="1"/>
  <c r="E40" i="16"/>
  <c r="H40" i="16" s="1"/>
  <c r="C13" i="19"/>
  <c r="E16" i="22"/>
  <c r="H16" i="22" s="1"/>
  <c r="E14" i="37"/>
  <c r="E75" i="38"/>
  <c r="H75" i="38" s="1"/>
  <c r="E37" i="17"/>
  <c r="H14" i="27"/>
  <c r="H33" i="27"/>
  <c r="H73" i="27"/>
  <c r="H38" i="31"/>
  <c r="H16" i="34"/>
  <c r="H28" i="39"/>
  <c r="F13" i="12"/>
  <c r="F54" i="12" s="1"/>
  <c r="F13" i="40"/>
  <c r="F35" i="40" s="1"/>
  <c r="F13" i="31"/>
  <c r="F13" i="25"/>
  <c r="G13" i="31"/>
  <c r="H20" i="20"/>
  <c r="E25" i="41"/>
  <c r="H25" i="41" s="1"/>
  <c r="H13" i="41" s="1"/>
  <c r="D13" i="12"/>
  <c r="D54" i="12" s="1"/>
  <c r="E29" i="18"/>
  <c r="H29" i="18" s="1"/>
  <c r="H37" i="24"/>
  <c r="E14" i="25"/>
  <c r="E13" i="25" s="1"/>
  <c r="E54" i="27"/>
  <c r="H54" i="27" s="1"/>
  <c r="E14" i="29"/>
  <c r="D13" i="38"/>
  <c r="D109" i="38" s="1"/>
  <c r="E46" i="11"/>
  <c r="H46" i="11" s="1"/>
  <c r="H51" i="12"/>
  <c r="D13" i="18"/>
  <c r="H29" i="19"/>
  <c r="E14" i="20"/>
  <c r="H14" i="20" s="1"/>
  <c r="H32" i="40"/>
  <c r="H42" i="31"/>
  <c r="E41" i="31"/>
  <c r="H41" i="31"/>
  <c r="E19" i="30"/>
  <c r="H19" i="30" s="1"/>
  <c r="E33" i="30"/>
  <c r="H33" i="30" s="1"/>
  <c r="C13" i="41"/>
  <c r="E13" i="41"/>
  <c r="H13" i="24"/>
  <c r="E35" i="15"/>
  <c r="E43" i="15"/>
  <c r="H43" i="15" s="1"/>
  <c r="H29" i="31"/>
  <c r="H14" i="18"/>
  <c r="C13" i="18"/>
  <c r="H38" i="18"/>
  <c r="E40" i="18"/>
  <c r="H40" i="18" s="1"/>
  <c r="E35" i="18"/>
  <c r="H35" i="18" s="1"/>
  <c r="E33" i="17"/>
  <c r="H33" i="17" s="1"/>
  <c r="H34" i="14"/>
  <c r="H43" i="13"/>
  <c r="G13" i="13"/>
  <c r="G54" i="13" s="1"/>
  <c r="F13" i="13"/>
  <c r="F54" i="13" s="1"/>
  <c r="E39" i="13"/>
  <c r="H39" i="13" s="1"/>
  <c r="C13" i="13"/>
  <c r="C54" i="13" s="1"/>
  <c r="D13" i="13"/>
  <c r="D54" i="13" s="1"/>
  <c r="E33" i="13"/>
  <c r="H49" i="12"/>
  <c r="E42" i="12"/>
  <c r="H42" i="12" s="1"/>
  <c r="H13" i="12" s="1"/>
  <c r="C13" i="12"/>
  <c r="C54" i="12" s="1"/>
  <c r="C13" i="11"/>
  <c r="E45" i="31"/>
  <c r="H45" i="31" s="1"/>
  <c r="E14" i="31"/>
  <c r="E27" i="31"/>
  <c r="H27" i="31" s="1"/>
  <c r="H63" i="31"/>
  <c r="E25" i="31"/>
  <c r="E13" i="39"/>
  <c r="D13" i="39"/>
  <c r="C13" i="39"/>
  <c r="F13" i="39"/>
  <c r="G13" i="39"/>
  <c r="H106" i="38"/>
  <c r="H100" i="38"/>
  <c r="F13" i="38"/>
  <c r="F109" i="38" s="1"/>
  <c r="H62" i="38"/>
  <c r="E13" i="38"/>
  <c r="E109" i="38" s="1"/>
  <c r="H23" i="38"/>
  <c r="H18" i="38"/>
  <c r="F13" i="37"/>
  <c r="G13" i="37"/>
  <c r="H13" i="35"/>
  <c r="E13" i="34"/>
  <c r="H14" i="34"/>
  <c r="H14" i="32"/>
  <c r="H34" i="31"/>
  <c r="H25" i="31"/>
  <c r="H14" i="30"/>
  <c r="H14" i="29"/>
  <c r="E29" i="29"/>
  <c r="E13" i="29" s="1"/>
  <c r="G13" i="27"/>
  <c r="C13" i="27"/>
  <c r="D13" i="27"/>
  <c r="E92" i="27"/>
  <c r="H92" i="27" s="1"/>
  <c r="F13" i="27"/>
  <c r="E52" i="27"/>
  <c r="H52" i="27" s="1"/>
  <c r="H13" i="27" s="1"/>
  <c r="H14" i="26"/>
  <c r="C28" i="41"/>
  <c r="G28" i="41"/>
  <c r="F28" i="41"/>
  <c r="H14" i="25"/>
  <c r="H13" i="25" s="1"/>
  <c r="G13" i="25"/>
  <c r="E13" i="40"/>
  <c r="E35" i="40" s="1"/>
  <c r="H14" i="40"/>
  <c r="H13" i="40" s="1"/>
  <c r="H35" i="40" s="1"/>
  <c r="C13" i="40"/>
  <c r="C35" i="40" s="1"/>
  <c r="H14" i="19"/>
  <c r="H13" i="19" s="1"/>
  <c r="E27" i="17"/>
  <c r="H27" i="17" s="1"/>
  <c r="H13" i="17" s="1"/>
  <c r="H37" i="17"/>
  <c r="H35" i="15"/>
  <c r="D13" i="17"/>
  <c r="F13" i="17"/>
  <c r="G13" i="17"/>
  <c r="C13" i="17"/>
  <c r="D13" i="15"/>
  <c r="F13" i="15"/>
  <c r="G13" i="15"/>
  <c r="C13" i="15"/>
  <c r="D13" i="10"/>
  <c r="D44" i="10" s="1"/>
  <c r="E13" i="10"/>
  <c r="E44" i="10" s="1"/>
  <c r="F13" i="10"/>
  <c r="F44" i="10" s="1"/>
  <c r="G13" i="10"/>
  <c r="G44" i="10" s="1"/>
  <c r="H13" i="10"/>
  <c r="H44" i="10" s="1"/>
  <c r="C13" i="10"/>
  <c r="C44" i="10" s="1"/>
  <c r="D13" i="9"/>
  <c r="E13" i="9"/>
  <c r="F13" i="9"/>
  <c r="G13" i="9"/>
  <c r="H13" i="9"/>
  <c r="H22" i="9" s="1"/>
  <c r="C13" i="9"/>
  <c r="C22" i="9" s="1"/>
  <c r="H13" i="30" l="1"/>
  <c r="E13" i="15"/>
  <c r="H13" i="38"/>
  <c r="H14" i="31"/>
  <c r="H13" i="31" s="1"/>
  <c r="H69" i="31" s="1"/>
  <c r="E13" i="31"/>
  <c r="E13" i="37"/>
  <c r="H14" i="37"/>
  <c r="H13" i="37" s="1"/>
  <c r="H49" i="37" s="1"/>
  <c r="E13" i="23"/>
  <c r="H13" i="34"/>
  <c r="E13" i="12"/>
  <c r="E54" i="12" s="1"/>
  <c r="H29" i="29"/>
  <c r="H13" i="29" s="1"/>
  <c r="H33" i="29" s="1"/>
  <c r="E13" i="30"/>
  <c r="E13" i="17"/>
  <c r="H13" i="15"/>
  <c r="H58" i="15" s="1"/>
  <c r="E13" i="18"/>
  <c r="E43" i="18" s="1"/>
  <c r="H13" i="18"/>
  <c r="H12" i="1"/>
  <c r="E170" i="1"/>
  <c r="H33" i="13"/>
  <c r="H13" i="13" s="1"/>
  <c r="E13" i="13"/>
  <c r="E54" i="13" s="1"/>
  <c r="E13" i="27"/>
  <c r="E99" i="27" s="1"/>
  <c r="E28" i="41"/>
  <c r="H28" i="41"/>
  <c r="D31" i="39"/>
  <c r="E31" i="39"/>
  <c r="F31" i="39"/>
  <c r="G31" i="39"/>
  <c r="H13" i="39"/>
  <c r="H31" i="39" s="1"/>
  <c r="C31" i="39"/>
  <c r="D49" i="37"/>
  <c r="E49" i="37"/>
  <c r="F49" i="37"/>
  <c r="G49" i="37"/>
  <c r="C49" i="37"/>
  <c r="D33" i="35"/>
  <c r="E33" i="35"/>
  <c r="G33" i="35"/>
  <c r="H33" i="35"/>
  <c r="C33" i="35"/>
  <c r="E19" i="34"/>
  <c r="F19" i="34"/>
  <c r="G19" i="34"/>
  <c r="H19" i="34"/>
  <c r="F33" i="35"/>
  <c r="D19" i="34"/>
  <c r="C19" i="34"/>
  <c r="H13" i="33"/>
  <c r="H18" i="33" s="1"/>
  <c r="G13" i="33"/>
  <c r="G18" i="33" s="1"/>
  <c r="F13" i="33"/>
  <c r="F18" i="33" s="1"/>
  <c r="E13" i="33"/>
  <c r="E18" i="33" s="1"/>
  <c r="D13" i="33"/>
  <c r="D18" i="33" s="1"/>
  <c r="C13" i="33"/>
  <c r="C18" i="33" s="1"/>
  <c r="D13" i="32"/>
  <c r="D18" i="32" s="1"/>
  <c r="E13" i="32"/>
  <c r="E18" i="32" s="1"/>
  <c r="F13" i="32"/>
  <c r="F18" i="32" s="1"/>
  <c r="G13" i="32"/>
  <c r="H13" i="32"/>
  <c r="H18" i="32" s="1"/>
  <c r="C13" i="32"/>
  <c r="C18" i="32" s="1"/>
  <c r="G18" i="32"/>
  <c r="D69" i="31"/>
  <c r="E69" i="31"/>
  <c r="F69" i="31"/>
  <c r="G69" i="31"/>
  <c r="C69" i="31"/>
  <c r="E39" i="30"/>
  <c r="F39" i="30"/>
  <c r="C39" i="30"/>
  <c r="H39" i="30"/>
  <c r="G39" i="30"/>
  <c r="D39" i="30"/>
  <c r="F33" i="29"/>
  <c r="G33" i="29"/>
  <c r="E33" i="29"/>
  <c r="D33" i="29"/>
  <c r="C33" i="29"/>
  <c r="D99" i="27"/>
  <c r="F99" i="27"/>
  <c r="G99" i="27"/>
  <c r="H99" i="27"/>
  <c r="C99" i="27"/>
  <c r="D13" i="26"/>
  <c r="D18" i="26" s="1"/>
  <c r="E13" i="26"/>
  <c r="F13" i="26"/>
  <c r="F18" i="26" s="1"/>
  <c r="G13" i="26"/>
  <c r="G18" i="26" s="1"/>
  <c r="H13" i="26"/>
  <c r="H18" i="26" s="1"/>
  <c r="C13" i="26"/>
  <c r="C18" i="26" s="1"/>
  <c r="E18" i="26"/>
  <c r="D37" i="25"/>
  <c r="E37" i="25"/>
  <c r="F37" i="25"/>
  <c r="G37" i="25"/>
  <c r="H37" i="25"/>
  <c r="C37" i="25"/>
  <c r="E40" i="24"/>
  <c r="F40" i="24"/>
  <c r="G40" i="24"/>
  <c r="C40" i="24"/>
  <c r="D40" i="24"/>
  <c r="H40" i="24"/>
  <c r="D31" i="23"/>
  <c r="E31" i="23"/>
  <c r="F31" i="23"/>
  <c r="H31" i="23"/>
  <c r="G31" i="23"/>
  <c r="C31" i="23"/>
  <c r="D13" i="22"/>
  <c r="D21" i="22" s="1"/>
  <c r="E13" i="22"/>
  <c r="E21" i="22" s="1"/>
  <c r="F13" i="22"/>
  <c r="F21" i="22" s="1"/>
  <c r="G13" i="22"/>
  <c r="H13" i="22"/>
  <c r="H21" i="22" s="1"/>
  <c r="C13" i="22"/>
  <c r="C21" i="22" s="1"/>
  <c r="G21" i="22"/>
  <c r="D13" i="21"/>
  <c r="D19" i="21" s="1"/>
  <c r="E13" i="21"/>
  <c r="E19" i="21" s="1"/>
  <c r="F13" i="21"/>
  <c r="G13" i="21"/>
  <c r="G19" i="21" s="1"/>
  <c r="H13" i="21"/>
  <c r="C13" i="21"/>
  <c r="C19" i="21" s="1"/>
  <c r="F19" i="21"/>
  <c r="H19" i="21"/>
  <c r="D13" i="20"/>
  <c r="D23" i="20" s="1"/>
  <c r="E13" i="20"/>
  <c r="E23" i="20" s="1"/>
  <c r="F13" i="20"/>
  <c r="F23" i="20" s="1"/>
  <c r="G13" i="20"/>
  <c r="G23" i="20" s="1"/>
  <c r="H13" i="20"/>
  <c r="H23" i="20" s="1"/>
  <c r="C23" i="20"/>
  <c r="E32" i="19"/>
  <c r="F32" i="19"/>
  <c r="H32" i="19"/>
  <c r="C32" i="19"/>
  <c r="G32" i="19"/>
  <c r="D32" i="19"/>
  <c r="F43" i="18"/>
  <c r="H43" i="18"/>
  <c r="C43" i="18"/>
  <c r="G43" i="18"/>
  <c r="D43" i="18"/>
  <c r="D40" i="17"/>
  <c r="F40" i="17"/>
  <c r="G40" i="17"/>
  <c r="H40" i="17"/>
  <c r="E40" i="17"/>
  <c r="C40" i="17"/>
  <c r="D13" i="16"/>
  <c r="D43" i="16" s="1"/>
  <c r="E13" i="16"/>
  <c r="E43" i="16" s="1"/>
  <c r="F13" i="16"/>
  <c r="F43" i="16" s="1"/>
  <c r="G13" i="16"/>
  <c r="H13" i="16"/>
  <c r="H43" i="16" s="1"/>
  <c r="C13" i="16"/>
  <c r="C43" i="16" s="1"/>
  <c r="G43" i="16"/>
  <c r="D58" i="15"/>
  <c r="F58" i="15"/>
  <c r="C58" i="15"/>
  <c r="G58" i="15"/>
  <c r="E58" i="15"/>
  <c r="D13" i="14"/>
  <c r="D37" i="14" s="1"/>
  <c r="E13" i="14"/>
  <c r="E37" i="14" s="1"/>
  <c r="F13" i="14"/>
  <c r="F37" i="14" s="1"/>
  <c r="G13" i="14"/>
  <c r="G37" i="14" s="1"/>
  <c r="H13" i="14"/>
  <c r="H37" i="14" s="1"/>
  <c r="C13" i="14"/>
  <c r="C37" i="14" s="1"/>
  <c r="D51" i="11"/>
  <c r="H13" i="11"/>
  <c r="H51" i="11" s="1"/>
  <c r="C51" i="11"/>
  <c r="E22" i="9"/>
  <c r="G22" i="9"/>
  <c r="F22" i="9"/>
  <c r="D22" i="9"/>
  <c r="F51" i="11"/>
  <c r="E13" i="11"/>
  <c r="E51" i="11" l="1"/>
</calcChain>
</file>

<file path=xl/sharedStrings.xml><?xml version="1.0" encoding="utf-8"?>
<sst xmlns="http://schemas.openxmlformats.org/spreadsheetml/2006/main" count="2515" uniqueCount="1460">
  <si>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</si>
  <si>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</si>
  <si>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</si>
  <si>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</si>
  <si>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</si>
  <si>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</si>
  <si>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</si>
  <si>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</si>
  <si>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</si>
  <si>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</si>
  <si>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</si>
  <si>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</si>
  <si>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</si>
  <si>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2111105010101</t>
  </si>
  <si>
    <t>OFICINA DEL GOBERNADOR DEL ESTADO</t>
  </si>
  <si>
    <t>2111105010102</t>
  </si>
  <si>
    <t>PROVISIONES SALARIALES Y ECONOMICAS GUBERNATURA DEL ESTADO</t>
  </si>
  <si>
    <t>2111105020201</t>
  </si>
  <si>
    <t>SECRETARIA GENERAL DE GOBIERNO (SGG)</t>
  </si>
  <si>
    <t>2111105020202</t>
  </si>
  <si>
    <t>ENTIDADES SECTORIZADAS SGG</t>
  </si>
  <si>
    <t>2111105020205</t>
  </si>
  <si>
    <t>TRANSFERENCIAS A ORGANIZACIONES SOCIALES</t>
  </si>
  <si>
    <t>2111105020301</t>
  </si>
  <si>
    <t>SECRETARIA DE ADMINISTRACION Y FINANZAS (SAF)</t>
  </si>
  <si>
    <t>2111105020302</t>
  </si>
  <si>
    <t>ENTIDADES SECTORIZADAS SAF</t>
  </si>
  <si>
    <t>2111105020304</t>
  </si>
  <si>
    <t>INSTANCIAS DE COORDINACION SAF</t>
  </si>
  <si>
    <t>2111105020305</t>
  </si>
  <si>
    <t>TRANSFERENCIAS DE INGRESOS FISCALES ESTATALES</t>
  </si>
  <si>
    <t>2111105020308</t>
  </si>
  <si>
    <t>EXPEDICION DE PLACAS VEHICULARES</t>
  </si>
  <si>
    <t>2111105020310</t>
  </si>
  <si>
    <t>CONTINGENCIAS ECONOMICAS</t>
  </si>
  <si>
    <t>2111105020401</t>
  </si>
  <si>
    <t>SECRETARIA DE DESARROLLO SOCIAL Y HUMANO (SEDESHU)</t>
  </si>
  <si>
    <t>2111105020402</t>
  </si>
  <si>
    <t>ENTIDADES SECTORIZADAS (SEDESHU)</t>
  </si>
  <si>
    <t>2111105020404</t>
  </si>
  <si>
    <t>INSTANCIAS DE COORDINACION (SEDESHU)</t>
  </si>
  <si>
    <t>2111105020405</t>
  </si>
  <si>
    <t>DESARROLLO REGIONAL</t>
  </si>
  <si>
    <t>2111105020406</t>
  </si>
  <si>
    <t>DESARROLLO SOCIAL Y HUMANO</t>
  </si>
  <si>
    <t>2111105020408</t>
  </si>
  <si>
    <t>FONDO ESTATAL DE SOLIDARIDAD</t>
  </si>
  <si>
    <t>2111105020409</t>
  </si>
  <si>
    <t>PROVISIONES SALARIALES Y ECONOMICAS DESARROLLO SOCIAL</t>
  </si>
  <si>
    <t>2111105020501</t>
  </si>
  <si>
    <t>SECRETARIA DE EDUCACION PUBLICA Y CULTURA (SEPYC)</t>
  </si>
  <si>
    <t>2111105020502</t>
  </si>
  <si>
    <t>SERVICIOS DE EDUCACION BASICA DE CONTROL ESTATAL</t>
  </si>
  <si>
    <t>2111105020504</t>
  </si>
  <si>
    <t>INSTANCIAS DE COORDINACION SEPYC</t>
  </si>
  <si>
    <t>2111105020505</t>
  </si>
  <si>
    <t>INFRAESTRUCTURA EDUCATIVA</t>
  </si>
  <si>
    <t>2111105020506</t>
  </si>
  <si>
    <t>2111105020507</t>
  </si>
  <si>
    <t>INFRAESTRUCTURA DEPORTIVA</t>
  </si>
  <si>
    <t>2111105020508</t>
  </si>
  <si>
    <t>ENTIDADES SECTORIZADAS SEPYC</t>
  </si>
  <si>
    <t>2111105020509</t>
  </si>
  <si>
    <t>PROVISIONES SALARIALES Y ECONOMICAS EDUCACION PUBLICA Y CULTURA</t>
  </si>
  <si>
    <t>2111105020601</t>
  </si>
  <si>
    <t>SECRETARIA DE AGRICULTURA, GANADERIA Y PESCA (SAGP)</t>
  </si>
  <si>
    <t>2111105020605</t>
  </si>
  <si>
    <t>FOMENTO AGROPECUARIO</t>
  </si>
  <si>
    <t>2111105020606</t>
  </si>
  <si>
    <t>FOMENTO PESQUERO</t>
  </si>
  <si>
    <t>2111105020609</t>
  </si>
  <si>
    <t>PROVISIONES SALARIALES Y ECONOMICAS AGRICULTURA, GANADERIA Y PESCA</t>
  </si>
  <si>
    <t>2111105020701</t>
  </si>
  <si>
    <t>SECRETARIA DE DESARROLLO URBANO Y OBRAS PUBLICAS (SDUOP)</t>
  </si>
  <si>
    <t>2111105020705</t>
  </si>
  <si>
    <t>COMUNICACIONES Y TRANSPORTES</t>
  </si>
  <si>
    <t>2111105020706</t>
  </si>
  <si>
    <t>2111105020707</t>
  </si>
  <si>
    <t>2111105020708</t>
  </si>
  <si>
    <t>DESARROLLO URBANO</t>
  </si>
  <si>
    <t>2111105020709</t>
  </si>
  <si>
    <t>PROVISIONES SALARIALES Y ECONOMICAS  DESARROLLO URBANO Y OBRAS PUBLICAS</t>
  </si>
  <si>
    <t>2111105020801</t>
  </si>
  <si>
    <t>SECRETARIA DE SEGURIDAD PUBLICA (SSP)</t>
  </si>
  <si>
    <t>2111105020802</t>
  </si>
  <si>
    <t>ENTIDADES SECTORIZADAS SSP</t>
  </si>
  <si>
    <t>2111105020804</t>
  </si>
  <si>
    <t>INSTANCIAS DE COORDINACION SSP</t>
  </si>
  <si>
    <t>2111105020805</t>
  </si>
  <si>
    <t>SEGURIDAD PUBLICA</t>
  </si>
  <si>
    <t>2111105020806</t>
  </si>
  <si>
    <t>SECRETARIADO EJECUTIVO DEL SISTEMA ESTATAL DE SEGURIDAD PUBLICA</t>
  </si>
  <si>
    <t>2111105020809</t>
  </si>
  <si>
    <t>PROVISIONES SALARIALES Y ECONOMICAS SEGURIDAD PUBLICA</t>
  </si>
  <si>
    <t>2111105020901</t>
  </si>
  <si>
    <t>SECRETARIA DE DESARROLLO ECONOMICO (SDE)</t>
  </si>
  <si>
    <t>2111105020905</t>
  </si>
  <si>
    <t>FOMENTO Y PROMOCION ECONOMICA</t>
  </si>
  <si>
    <t>2111105020906</t>
  </si>
  <si>
    <t>2111105020907</t>
  </si>
  <si>
    <t>2111105020909</t>
  </si>
  <si>
    <t>PROVISIONES SALARIALES Y ECONOMICAS DESARROLLO ECONOMICO</t>
  </si>
  <si>
    <t>2111105021001</t>
  </si>
  <si>
    <t>SECRETARIA DE SALUD (SS)</t>
  </si>
  <si>
    <t>2111105021002</t>
  </si>
  <si>
    <t>ENTIDADES SECTORIZADAS SS</t>
  </si>
  <si>
    <t>2111105021004</t>
  </si>
  <si>
    <t>INSTANCIAS DE COORDINACION SS</t>
  </si>
  <si>
    <t>2111105021005</t>
  </si>
  <si>
    <t>AMPLIACION DE COBERTURA EN SALUD</t>
  </si>
  <si>
    <t>2111105021006</t>
  </si>
  <si>
    <t>2111105021009</t>
  </si>
  <si>
    <t>PROVISIONES SALARIALES Y ECONOMICAS SALUD</t>
  </si>
  <si>
    <t>2111105021010</t>
  </si>
  <si>
    <t>2111105021201</t>
  </si>
  <si>
    <t>PROCURADURIA GENERAL DE JUSTICIA DEL ESTADO (PGJE)</t>
  </si>
  <si>
    <t>2111105021205</t>
  </si>
  <si>
    <t>MEJORAMIENTO DE PROCURACION DE JUSTICIA</t>
  </si>
  <si>
    <t>2111105021209</t>
  </si>
  <si>
    <t>PROVISIONES SALARIALES Y ECONOMICAS PROCURADURIA GENERAL DE JUSTICIA</t>
  </si>
  <si>
    <t>2111105021401</t>
  </si>
  <si>
    <t>COORDINACION GENERAL DE COMUNICACION SOCIAL (CGCS)</t>
  </si>
  <si>
    <t>2111105021409</t>
  </si>
  <si>
    <t>PROVISIONES SALARIALES Y ECONOMICAS COMUNICACION SOCIAL</t>
  </si>
  <si>
    <t>2111105021601</t>
  </si>
  <si>
    <t>REPRESENTACION DEL GOBIERNO DEL ESTADO DE SINALOA EN EL D.F. (RGDF)</t>
  </si>
  <si>
    <t>2111105021609</t>
  </si>
  <si>
    <t>PROVISIONES SALARIALES Y ECONOMICAS REPRESENTACION</t>
  </si>
  <si>
    <t>2111105021901</t>
  </si>
  <si>
    <t>COORDINACION GENERAL DE PROYECTOS ESTRATEGICOS</t>
  </si>
  <si>
    <t>2111105021902</t>
  </si>
  <si>
    <t>ENTIDADES SECTORIZADAS (CGPE)</t>
  </si>
  <si>
    <t>2111105021909</t>
  </si>
  <si>
    <t>PROVISIONES SALARIALES Y ECONOMICAS COORDINACION DE PROYECTOS ESTRATEGICOS</t>
  </si>
  <si>
    <t>2111105022001</t>
  </si>
  <si>
    <t>SECRETARIA DE TURISMO</t>
  </si>
  <si>
    <t>2111105022005</t>
  </si>
  <si>
    <t>FOMENTO Y PROMOCION TURISTICA</t>
  </si>
  <si>
    <t>2111105022009</t>
  </si>
  <si>
    <t>PROVISIONES SALARIALES Y ECONOMICAS TURISMO</t>
  </si>
  <si>
    <t>2111105022101</t>
  </si>
  <si>
    <t>SECRETARIA DE INNOVACION GUBERNAMENTAL</t>
  </si>
  <si>
    <t>2111105022109</t>
  </si>
  <si>
    <t>PROVISIONES SALARIALES Y ECONOMICAS INNOVACION GUBERNAMENTAL</t>
  </si>
  <si>
    <t>2111105022201</t>
  </si>
  <si>
    <t>UNIDAD DE TRANSPARENCIA Y RENDICION DE CUENTAS</t>
  </si>
  <si>
    <t>2111105022209</t>
  </si>
  <si>
    <t>PROVISIONES SALARIALES Y ECONOMICAS TRANSPARENCIA  Y RENDICION DE CUENTAS</t>
  </si>
  <si>
    <t>2111107011802</t>
  </si>
  <si>
    <t>PROVISIONES ECONOMICAS</t>
  </si>
  <si>
    <t>2111108011901</t>
  </si>
  <si>
    <t>PARTICIPACIONES FEDERALES A MUNICIPIOS</t>
  </si>
  <si>
    <t>2111108011902</t>
  </si>
  <si>
    <t>CONTRIBUCIONES ADICIONALES A MUNICIPIOS</t>
  </si>
  <si>
    <t>2111108011903</t>
  </si>
  <si>
    <t>FORTALECIMIENTO A LAS FINANZAS PUBLICAS MUNICIPALES</t>
  </si>
  <si>
    <t>2111108011904</t>
  </si>
  <si>
    <t>PARTICIPACIONES ESTATALES POR TENENCIA A MUNICIPIOS</t>
  </si>
  <si>
    <t>2111108011905</t>
  </si>
  <si>
    <t>PARTICIPACIONES ESTATALES POR IMPUESTOS SOBRE ADQUISICION DE VEHICULO DE MOTOR USADO</t>
  </si>
  <si>
    <t>2111109012003</t>
  </si>
  <si>
    <t>FONDO DE APORTACIONES PARA LA INFRAESTRUCTURA SOCIAL</t>
  </si>
  <si>
    <t>2111109012004</t>
  </si>
  <si>
    <t>FONDO DE APORTACIONES PARA EL FORTALECIMIENTO MUNICIPAL</t>
  </si>
  <si>
    <t>2111109012005</t>
  </si>
  <si>
    <t>FONDO DE APORTACIONES MULTIPLES</t>
  </si>
  <si>
    <t>2111109012007</t>
  </si>
  <si>
    <t>FONDO DE APORTACIONES PARA LA SEGURIDAD PUBLICA</t>
  </si>
  <si>
    <t>2111109022002</t>
  </si>
  <si>
    <t>ADQUISICION DE ACTIVOS PRODUCTIVOS - ALIANZA</t>
  </si>
  <si>
    <t>2111109022006</t>
  </si>
  <si>
    <t>OTRAS REASIGNACIONES</t>
  </si>
  <si>
    <t>2111109022007</t>
  </si>
  <si>
    <t>SISTEMA DE PROTECCION SOCIAL EN SALUD</t>
  </si>
  <si>
    <t>2111109032103</t>
  </si>
  <si>
    <t>SUBSIDIOS SEGURIDAD PUBLICA A MUNICIPIOS</t>
  </si>
  <si>
    <t>2111109032104</t>
  </si>
  <si>
    <t>SUBSIDIOS SEGURIDAD PUBLICA AL ESTADO</t>
  </si>
  <si>
    <t>2111109032105</t>
  </si>
  <si>
    <t>SUBSIDIOS SISTEMA DE JUSTICIA</t>
  </si>
  <si>
    <t>2111109032106</t>
  </si>
  <si>
    <t>SUBSIDIO SEGURIDAD PUBLICA DE PREVENCION DEL DELITO A MUNICIPIOS</t>
  </si>
  <si>
    <t>2111109032107</t>
  </si>
  <si>
    <t>2111109032108</t>
  </si>
  <si>
    <t>ASISTENCIA SOCIAL</t>
  </si>
  <si>
    <t>2111109032111</t>
  </si>
  <si>
    <t>2111109032112</t>
  </si>
  <si>
    <t>EDUCACION PUBLICA</t>
  </si>
  <si>
    <t>SALUD</t>
  </si>
  <si>
    <t>2111109032116</t>
  </si>
  <si>
    <t>2111109032118</t>
  </si>
  <si>
    <t>SUBSIDIOS CONAGUA</t>
  </si>
  <si>
    <t>2111110012101</t>
  </si>
  <si>
    <t>AMORTIZACION</t>
  </si>
  <si>
    <t>2111110022101</t>
  </si>
  <si>
    <t>INTERESES Y GASTOS</t>
  </si>
  <si>
    <t>21112</t>
  </si>
  <si>
    <t>PODER LEGISLATIVO</t>
  </si>
  <si>
    <t>2111201010001</t>
  </si>
  <si>
    <t>H. CONGRESO DEL ESTADO</t>
  </si>
  <si>
    <t>2111201020001</t>
  </si>
  <si>
    <t>AUDITORIA SUPERIOR DEL ESTADO</t>
  </si>
  <si>
    <t>21113</t>
  </si>
  <si>
    <t>PODER JUDICIAL</t>
  </si>
  <si>
    <t>2111302010001</t>
  </si>
  <si>
    <t>SUPREMO TRIBUNAL DE JUSTICIA DEL ESTADO</t>
  </si>
  <si>
    <t>2111302020001</t>
  </si>
  <si>
    <t>PROVISIONES SALARIALES Y ECONOMICAS</t>
  </si>
  <si>
    <t>21114</t>
  </si>
  <si>
    <t>ORGANOS AUTÓNOMOS</t>
  </si>
  <si>
    <t>2111403010001</t>
  </si>
  <si>
    <t>COMISION ESTATAL DE DERECHOS HUMANOS</t>
  </si>
  <si>
    <t>2111403020001</t>
  </si>
  <si>
    <t>TRIBUNAL DE LO CONTENCIOSO ADMINISTRATIVO</t>
  </si>
  <si>
    <t>2111403020002</t>
  </si>
  <si>
    <t>TRIBUNAL LOCAL DE CONCILIACION Y ARBITRAJE</t>
  </si>
  <si>
    <t>2111403040001</t>
  </si>
  <si>
    <t>COMISION ESTATAL PARA EL ACCESO A LA INFORMACION PUBLICA</t>
  </si>
  <si>
    <t>2111404010001</t>
  </si>
  <si>
    <t>FINANCIAMIENTO PUBLICO A PARTIDOS POLITICOS</t>
  </si>
  <si>
    <t>2111404020001</t>
  </si>
  <si>
    <t>2111404020003</t>
  </si>
  <si>
    <t>21120</t>
  </si>
  <si>
    <t>2112005020203</t>
  </si>
  <si>
    <t>ENTIDADES PUBLICAS DESCENTRALIZADAS SGG</t>
  </si>
  <si>
    <t>2112005020403</t>
  </si>
  <si>
    <t>ENTIDADES PUBLICAS DESCENTRALIZADAS (SEDESHU)</t>
  </si>
  <si>
    <t>2112005020409</t>
  </si>
  <si>
    <t>2112005020503</t>
  </si>
  <si>
    <t>ENTIDADES PUBLICAS DESCENTRALIZADAS SEPYC</t>
  </si>
  <si>
    <t>2112005020509</t>
  </si>
  <si>
    <t>2112005020603</t>
  </si>
  <si>
    <t>ENTIDADES PUBLICAS DESCENTRALIZADAS SAGP</t>
  </si>
  <si>
    <t>2112005020609</t>
  </si>
  <si>
    <t>2112005020803</t>
  </si>
  <si>
    <t>ENTIDADES PUBLICAS DESCENTRALIZADAS SEGURIDAD PUBLICA</t>
  </si>
  <si>
    <t>2112005020903</t>
  </si>
  <si>
    <t>ENTIDADES PUBLICAS DESCENTRALIZADAS SDE</t>
  </si>
  <si>
    <t>2112005020909</t>
  </si>
  <si>
    <t>2112005021003</t>
  </si>
  <si>
    <t>ENTIDADES PUBLICAS DESCENTRALIZADAS SS</t>
  </si>
  <si>
    <t>2112005021009</t>
  </si>
  <si>
    <t>2112009012001</t>
  </si>
  <si>
    <t>2112009012002</t>
  </si>
  <si>
    <t>FONDO DE APORTACIONES PARA LOS SERVICIOS DE SALUD</t>
  </si>
  <si>
    <t>2112009012006</t>
  </si>
  <si>
    <t>FONDO DE APORTACIONES PARA LA EDUCACION TECNOLOGICA Y DE ADULTOS</t>
  </si>
  <si>
    <t>2112009032102</t>
  </si>
  <si>
    <t>SUBSIDIOS EDUCACION</t>
  </si>
  <si>
    <t>2112009032103</t>
  </si>
  <si>
    <t>2112009032104</t>
  </si>
  <si>
    <t>INSTITUCIONES PÚBLICAS DE SEGURIDAD SOCIAL</t>
  </si>
  <si>
    <t>21130</t>
  </si>
  <si>
    <t>2113001040001</t>
  </si>
  <si>
    <t>JUBILADOS Y PENSIONADOS PODER LEGISLATIVO</t>
  </si>
  <si>
    <t>2113002030001</t>
  </si>
  <si>
    <t>JUBILADOS Y PENSIONADOS PODER JUDICIAL</t>
  </si>
  <si>
    <t>2113006011701</t>
  </si>
  <si>
    <t>JUBILADOS Y PENSIONADOS</t>
  </si>
  <si>
    <t>2113006011702</t>
  </si>
  <si>
    <t>ENTIDADES PUBLICAS DESCENTRALIZADAS</t>
  </si>
  <si>
    <t>2113006011703</t>
  </si>
  <si>
    <t>SISTEMA DE PENSIONES</t>
  </si>
  <si>
    <t>2113006011709</t>
  </si>
  <si>
    <t>2</t>
  </si>
  <si>
    <t>SECTOR PUBLICO DE LAS ENTIDADES FEDERATIVAS</t>
  </si>
  <si>
    <t>21111</t>
  </si>
  <si>
    <t>PODER EJECUTIVO</t>
  </si>
  <si>
    <t>(Pesos)</t>
  </si>
  <si>
    <t>Poder Ejecutivo del Gobierno del Estado de Sinaloa</t>
  </si>
  <si>
    <t>INFRAESTRUCTURA HOSPITALARIA (CONTIGENCIAS ECONOMICAS)</t>
  </si>
  <si>
    <t>SUBSIDIOS TURISMO</t>
  </si>
  <si>
    <t>SUBSIDIOS DEPORTE</t>
  </si>
  <si>
    <t>SUBSIDIOS REGISTRO CIVIL</t>
  </si>
  <si>
    <t>SUBSIDIOS FONDO DE CULTURA</t>
  </si>
  <si>
    <t>ENTIDADES PARAESTATALES Y FIDEICOMISOS NO EMPRESARIALES Y NO FINANCIEROS</t>
  </si>
  <si>
    <t>2112005020809</t>
  </si>
  <si>
    <t>PROVISIONES SALARIALES Y ECONOMICAS ORGANISMOS SEGURIDAD PUBLICA</t>
  </si>
  <si>
    <t>FONDO DE APORTACIONES PARA LA NOMINA EDUCATIVA Y GASTO OPERATIVO</t>
  </si>
  <si>
    <t>211110501010101</t>
  </si>
  <si>
    <t>DESPACHO DEL EJECUTIVO ESTATAL</t>
  </si>
  <si>
    <t>211110501010102</t>
  </si>
  <si>
    <t>DIRECCION DE ATENCION A LA CIUDADANIA</t>
  </si>
  <si>
    <t>211110501010103</t>
  </si>
  <si>
    <t>UNIDAD DE SEGUIMIENTO Y ANALISIS</t>
  </si>
  <si>
    <t>211110501010104</t>
  </si>
  <si>
    <t>COORDINACION DE ASESORES DEL GOBERNADOR</t>
  </si>
  <si>
    <t>211110501010201</t>
  </si>
  <si>
    <t>PROVISIONES SALARIALES Y ECONOMICAS  GUBERNATURA DEL ESTADO</t>
  </si>
  <si>
    <t>GUBERNATURA DEL ESTADO</t>
  </si>
  <si>
    <t>211110502020101</t>
  </si>
  <si>
    <t>DESPACHO DEL SECRETARIO</t>
  </si>
  <si>
    <t>211110502020102</t>
  </si>
  <si>
    <t>UNIDAD DE ESTUDIOS CONSTITUCIONALES Y LEGISLATIVOS</t>
  </si>
  <si>
    <t>211110502020103</t>
  </si>
  <si>
    <t>SUBSECRETARIA DE GOBIERNO</t>
  </si>
  <si>
    <t>211110502020104</t>
  </si>
  <si>
    <t>DIRECCION DE GOBIERNO</t>
  </si>
  <si>
    <t>211110502020105</t>
  </si>
  <si>
    <t>DIRECCION DE VIALIDAD Y TRANSPORTES</t>
  </si>
  <si>
    <t>211110502020106</t>
  </si>
  <si>
    <t>SUBSECRETARIA DE NORMATIVIDAD E INFORMACION REGISTRAL</t>
  </si>
  <si>
    <t>211110502020107</t>
  </si>
  <si>
    <t>DIRECCION DE INSPECCION Y NORMATIVIDAD</t>
  </si>
  <si>
    <t>211110502020108</t>
  </si>
  <si>
    <t>DIRECCION DEL REGISTRO CIVIL</t>
  </si>
  <si>
    <t>211110502020109</t>
  </si>
  <si>
    <t>DIRECCION DEL REGISTRO PUBLICO DE LA PROPIEDAD Y DEL COMERCIO</t>
  </si>
  <si>
    <t>211110502020110</t>
  </si>
  <si>
    <t>DIRECCION DEL TRABAJO Y PREVISION SOCIAL</t>
  </si>
  <si>
    <t>211110502020111</t>
  </si>
  <si>
    <t>SUBSECRETARIA DE ASUNTOS JURIDICOS</t>
  </si>
  <si>
    <t>211110502020112</t>
  </si>
  <si>
    <t>DIRECCION DE ASUNTOS JURIDICOS</t>
  </si>
  <si>
    <t>211110502020113</t>
  </si>
  <si>
    <t>DIRECCION DE ASUNTOS AGRARIOS</t>
  </si>
  <si>
    <t>211110502020114</t>
  </si>
  <si>
    <t>ARCHIVO GENERAL DE NOTARIAS</t>
  </si>
  <si>
    <t>211110502020201</t>
  </si>
  <si>
    <t>JUNTA LOCAL DE CONCILIACION Y ARBITRAJE</t>
  </si>
  <si>
    <t>211110502020202</t>
  </si>
  <si>
    <t>211110502020203</t>
  </si>
  <si>
    <t>CONSEJO ESTATAL DE POBLACION</t>
  </si>
  <si>
    <t>211110502020204</t>
  </si>
  <si>
    <t>ARCHIVO HISTORICO DE SINALOA</t>
  </si>
  <si>
    <t>211110502020205</t>
  </si>
  <si>
    <t>CONSEJO ESTATAL PARA PREVENIR Y ATENDER LA VIOLENCIA INTRAFAMILIAR</t>
  </si>
  <si>
    <t>211110502020206</t>
  </si>
  <si>
    <t>CONSEJO DE COORDINACION PARA LA IMPLEMENTACION DEL NUEVO SISTEMA DE JUSTICIA PENAL EN SINALOA</t>
  </si>
  <si>
    <t>211110502020207</t>
  </si>
  <si>
    <t>DELEGACION DE RELACIONES EXTERIORES</t>
  </si>
  <si>
    <t>211110502020208</t>
  </si>
  <si>
    <t>COMISION ESTATAL DE PREVENCION, TRATAMIENTO Y CONTROL DE LAS ADICCIONES</t>
  </si>
  <si>
    <t>211110502020211</t>
  </si>
  <si>
    <t>COORDINACION GENERAL DE SEGURIDAD PUBLICA DEL ESTADO DE SINALOA</t>
  </si>
  <si>
    <t>211110502020501</t>
  </si>
  <si>
    <t>TRIBUNAL UNITARIO AGRARIO EN MAZATLAN</t>
  </si>
  <si>
    <t>GOBERNACION</t>
  </si>
  <si>
    <t>ADMINISTRACION Y FINANZAS</t>
  </si>
  <si>
    <t>211110502030101</t>
  </si>
  <si>
    <t>211110502030102</t>
  </si>
  <si>
    <t>UNIDAD DE COORDINACION CON ENTIDADES PUBLICAS</t>
  </si>
  <si>
    <t>211110502030103</t>
  </si>
  <si>
    <t>TESORERIA</t>
  </si>
  <si>
    <t>211110502030104</t>
  </si>
  <si>
    <t>SUBSECRETARIA DE INGRESOS</t>
  </si>
  <si>
    <t>211110502030105</t>
  </si>
  <si>
    <t>DIRECCION DE POLITICA TRIBUTARIA</t>
  </si>
  <si>
    <t>211110502030106</t>
  </si>
  <si>
    <t>DIRECCION DE RECAUDACION</t>
  </si>
  <si>
    <t>211110502030107</t>
  </si>
  <si>
    <t>DIRECCION DE FISCALIZACION</t>
  </si>
  <si>
    <t>211110502030108</t>
  </si>
  <si>
    <t>SUBSECRETARIA DE EGRESOS</t>
  </si>
  <si>
    <t>211110502030109</t>
  </si>
  <si>
    <t>DIRECCION DE PROGRAMACION Y PRESUPUESTO</t>
  </si>
  <si>
    <t>211110502030110</t>
  </si>
  <si>
    <t>DIRECCION DE CONTROL DEL GASTO</t>
  </si>
  <si>
    <t>211110502030111</t>
  </si>
  <si>
    <t>DIRECCION DE CONTABILIDAD GUBERNAMENTAL</t>
  </si>
  <si>
    <t>211110502030112</t>
  </si>
  <si>
    <t>SUBSECRETARIA DE ADMINISTRACION</t>
  </si>
  <si>
    <t>211110502030113</t>
  </si>
  <si>
    <t>DIRECCION DE RECURSOS HUMANOS</t>
  </si>
  <si>
    <t>211110502030114</t>
  </si>
  <si>
    <t>DIRECCION DE SERVICIOS GENERALES</t>
  </si>
  <si>
    <t>211110502030115</t>
  </si>
  <si>
    <t>DIRECCION DE BIENES Y SUMINISTROS</t>
  </si>
  <si>
    <t>211110502030116</t>
  </si>
  <si>
    <t>DIRECCION DE PROCESOS</t>
  </si>
  <si>
    <t>211110502030117</t>
  </si>
  <si>
    <t>UNIDAD DE INVERSIONES</t>
  </si>
  <si>
    <t>211110502030118</t>
  </si>
  <si>
    <t>DIRECCION DE ASISTENCIA AL CONTRIBUYENTE</t>
  </si>
  <si>
    <t>211110502030119</t>
  </si>
  <si>
    <t>DIRECCION DE SEGUIMIENTO</t>
  </si>
  <si>
    <t>211110502030201</t>
  </si>
  <si>
    <t>PROCURADURIA FISCAL</t>
  </si>
  <si>
    <t>211110502030202</t>
  </si>
  <si>
    <t>INSTITUTO CATASTRAL DEL ESTADO DE SINALOA</t>
  </si>
  <si>
    <t>211110502030401</t>
  </si>
  <si>
    <t>COCCAF</t>
  </si>
  <si>
    <t>211110502030402</t>
  </si>
  <si>
    <t>INDETEC</t>
  </si>
  <si>
    <t>211110502030501</t>
  </si>
  <si>
    <t>TRANSFERENCIAS DE APROVECHAMIENTO POR MULTAS DE TRANSITO</t>
  </si>
  <si>
    <t>211110502030502</t>
  </si>
  <si>
    <t>FOMENTO DEPORTIVO AL MUNICIPIO DE CULIACAN</t>
  </si>
  <si>
    <t>211110502030801</t>
  </si>
  <si>
    <t>211110502031001</t>
  </si>
  <si>
    <t>DESARROLLO SOCIAL</t>
  </si>
  <si>
    <t>211110502040101</t>
  </si>
  <si>
    <t>211110502040103</t>
  </si>
  <si>
    <t>SUBSECRETARIA DE DESARROLLO HUMANO</t>
  </si>
  <si>
    <t>211110502040105</t>
  </si>
  <si>
    <t>DIRECCION DE VINCULACION SOCIAL Y HUMANA</t>
  </si>
  <si>
    <t>211110502040106</t>
  </si>
  <si>
    <t>DIRECCION DE DESARROLLO HUMANO</t>
  </si>
  <si>
    <t>211110502040107</t>
  </si>
  <si>
    <t>SUBSECRETARIA DE MEDIO AMBIENTE Y RECURSOS NATURALES</t>
  </si>
  <si>
    <t>211110502040108</t>
  </si>
  <si>
    <t>DIRECCION DE NORMATIVIDAD AMBIENTAL</t>
  </si>
  <si>
    <t>211110502040109</t>
  </si>
  <si>
    <t>DIRECCION DE PROTECCION  AL  AMBIENTE</t>
  </si>
  <si>
    <t>211110502040110</t>
  </si>
  <si>
    <t>DIRECCION FORESTAL</t>
  </si>
  <si>
    <t>211110502040111</t>
  </si>
  <si>
    <t>SUBSECRETARIA DE DESARROLLO SOCIAL</t>
  </si>
  <si>
    <t>211110502040112</t>
  </si>
  <si>
    <t>DIRECCION DE DESARROLLO SOCIAL</t>
  </si>
  <si>
    <t>211110502040113</t>
  </si>
  <si>
    <t>DIRECCION DE ORGANIZACION SOCIAL</t>
  </si>
  <si>
    <t>211110502040114</t>
  </si>
  <si>
    <t>DIRECCION DE PARTICIPACION COMUNITARIA</t>
  </si>
  <si>
    <t>211110502040115</t>
  </si>
  <si>
    <t>DIRECCION DE SEGUIMIENTO A LA INVERSION</t>
  </si>
  <si>
    <t>211110502040201</t>
  </si>
  <si>
    <t>INSTITUTO SINALOENSE DE DESARROLLO SOCIAL</t>
  </si>
  <si>
    <t>211110502040202</t>
  </si>
  <si>
    <t>COMISION PARA LA ATENCION DE LAS COMUNIDADES INDIGENAS DE SINALOA</t>
  </si>
  <si>
    <t>211110502040401</t>
  </si>
  <si>
    <t>CORETT</t>
  </si>
  <si>
    <t>211110502040402</t>
  </si>
  <si>
    <t>SOCIEDAD BOTANICA Y ZOOLOGICA DE SINALOA I.A.P.</t>
  </si>
  <si>
    <t>211110502040404</t>
  </si>
  <si>
    <t>SOCIEDAD JARDIN BOTANICO DE LOS MOCHIS I.A.P</t>
  </si>
  <si>
    <t>211110502040502</t>
  </si>
  <si>
    <t>211110502040507</t>
  </si>
  <si>
    <t>SUBSIDIO REGIONAL EN APOYO SOCIAL</t>
  </si>
  <si>
    <t>211110502040601</t>
  </si>
  <si>
    <t>211110502040602</t>
  </si>
  <si>
    <t>DESARROLLO SOCIAL (FAFEF)</t>
  </si>
  <si>
    <t>211110502040608</t>
  </si>
  <si>
    <t>DESARROLLO SOCIAL ORGANISMOS</t>
  </si>
  <si>
    <t>211110502040610</t>
  </si>
  <si>
    <t>FOMENTO A LA VIVIENDA</t>
  </si>
  <si>
    <t>211110502040613</t>
  </si>
  <si>
    <t>DESARROLLO SOCIAL FAFEF (REMANENTE)</t>
  </si>
  <si>
    <t>211110502040617</t>
  </si>
  <si>
    <t>DESARROLLO SOCIAL (FES)</t>
  </si>
  <si>
    <t>211110502040801</t>
  </si>
  <si>
    <t>FONDO ESTATAL DE SOLIDARIDAD DESARROLLO REGIONAL</t>
  </si>
  <si>
    <t>211110502040901</t>
  </si>
  <si>
    <t>EDUCACION PÚBLICA</t>
  </si>
  <si>
    <t>211110502050101</t>
  </si>
  <si>
    <t>211110502050102</t>
  </si>
  <si>
    <t>SUBSECRETARIA DE PLANEACION EDUCATIVA</t>
  </si>
  <si>
    <t>211110502050103</t>
  </si>
  <si>
    <t>DIRECCION DE REGISTRO Y CERTIFICACION ESCOLAR</t>
  </si>
  <si>
    <t>211110502050104</t>
  </si>
  <si>
    <t>SUBSECRETARIA DE EDUCACION BASICA</t>
  </si>
  <si>
    <t>211110502050105</t>
  </si>
  <si>
    <t>DIRECCION DE PRIMARIAS</t>
  </si>
  <si>
    <t>211110502050106</t>
  </si>
  <si>
    <t>DIRECCION DE SECUNDARIAS</t>
  </si>
  <si>
    <t>211110502050107</t>
  </si>
  <si>
    <t>DIRECCION DE EDUCACION FISICA, ARTISTICA Y TECNOLOGICA</t>
  </si>
  <si>
    <t>211110502050108</t>
  </si>
  <si>
    <t>SUBSECRETARIA DE EDUCACION MEDIA Y SUPERIOR</t>
  </si>
  <si>
    <t>211110502050109</t>
  </si>
  <si>
    <t>DIRECCION DE FORMACION Y DESARROLLO DOCENTE</t>
  </si>
  <si>
    <t>211110502050110</t>
  </si>
  <si>
    <t>DIRECCION DE EDUCACION MEDIA Y SUPERIOR</t>
  </si>
  <si>
    <t>211110502050201</t>
  </si>
  <si>
    <t>EDUCACION INICIAL</t>
  </si>
  <si>
    <t>211110502050202</t>
  </si>
  <si>
    <t>EDUCACION PREESCOLAR</t>
  </si>
  <si>
    <t>211110502050203</t>
  </si>
  <si>
    <t>EDUCACION PRIMARIA</t>
  </si>
  <si>
    <t>211110502050204</t>
  </si>
  <si>
    <t>EDUCACION SECUNDARIA</t>
  </si>
  <si>
    <t>211110502050402</t>
  </si>
  <si>
    <t>ESCUELA LIBRE DE DERECHO DE SINALOA</t>
  </si>
  <si>
    <t>211110502050501</t>
  </si>
  <si>
    <t>211110502050507</t>
  </si>
  <si>
    <t>INFRAESTRUCTURA EDUCATIVA (PROGRAMAS REGIONALES-REMANENTE)</t>
  </si>
  <si>
    <t>211110502050509</t>
  </si>
  <si>
    <t>INFRAESTRUCTURA EDUCATIVA (REMANENTES)</t>
  </si>
  <si>
    <t>211110502050511</t>
  </si>
  <si>
    <t>INFRAESTRUCTURA EDUCATIVA (REMANENTE - CONTINGENCIAS ECONOMICAS)</t>
  </si>
  <si>
    <t>211110502050601</t>
  </si>
  <si>
    <t>INFRAESTRUCTURA EDUCATIVA (FES)</t>
  </si>
  <si>
    <t>211110502050602</t>
  </si>
  <si>
    <t>EDUCACION PUBLICA (FES)</t>
  </si>
  <si>
    <t>211110502050603</t>
  </si>
  <si>
    <t>INFRAESTRUCTURA DEPORTIVA (FES)</t>
  </si>
  <si>
    <t>211110502050713</t>
  </si>
  <si>
    <t>INFRAESTRUCTURA DEPORTIVA (REMANENTES - CONTIGENCIAS ECONOMICAS)</t>
  </si>
  <si>
    <t>211110502050801</t>
  </si>
  <si>
    <t>DESARROLLO COMUNITARIO</t>
  </si>
  <si>
    <t>211110502050802</t>
  </si>
  <si>
    <t>INTERNADO INFANTIL PAQUITA NUÑEZ</t>
  </si>
  <si>
    <t>211110502050901</t>
  </si>
  <si>
    <t>AGRICULTURA, GANADERIA Y PESCA</t>
  </si>
  <si>
    <t>211110502060101</t>
  </si>
  <si>
    <t>211110502060102</t>
  </si>
  <si>
    <t>UNIDAD DE ENLACE Y EVALUACION DE PROGRAMAS DE DESARROLLO</t>
  </si>
  <si>
    <t>211110502060103</t>
  </si>
  <si>
    <t>SUBSECRETARIA DE AGRICULTURA</t>
  </si>
  <si>
    <t>211110502060104</t>
  </si>
  <si>
    <t>DIRECCION DE AGRICULTURA</t>
  </si>
  <si>
    <t>211110502060105</t>
  </si>
  <si>
    <t>DIRECCION DE APOYOS Y SERVICIOS A LA PRODUCCION</t>
  </si>
  <si>
    <t>211110502060107</t>
  </si>
  <si>
    <t>SUBSECRETARIA DE GANADERIA</t>
  </si>
  <si>
    <t>211110502060108</t>
  </si>
  <si>
    <t>DIRECCION DE INSPECCION SANITARIA</t>
  </si>
  <si>
    <t>211110502060109</t>
  </si>
  <si>
    <t>DIRECCION DE DESARROLLO GANADERO</t>
  </si>
  <si>
    <t>211110502060110</t>
  </si>
  <si>
    <t>SUBSECRETARIA DE PESCA</t>
  </si>
  <si>
    <t>211110502060112</t>
  </si>
  <si>
    <t>DIRECCION DE DESARROLLO PESQUERO</t>
  </si>
  <si>
    <t>211110502060113</t>
  </si>
  <si>
    <t>DIRECCION DE ACUACULTURA Y AGUAS CONTINENTALES</t>
  </si>
  <si>
    <t>211110502060504</t>
  </si>
  <si>
    <t>211110502060506</t>
  </si>
  <si>
    <t>FOMENTO GANADERO</t>
  </si>
  <si>
    <t>211110502060512</t>
  </si>
  <si>
    <t>FOMENTO HIDROAGRICOLA</t>
  </si>
  <si>
    <t>211110502060601</t>
  </si>
  <si>
    <t>APOYO AL FOMENTO PESQUERO</t>
  </si>
  <si>
    <t>211110502060901</t>
  </si>
  <si>
    <t>211110502070101</t>
  </si>
  <si>
    <t>211110502070102</t>
  </si>
  <si>
    <t>SUBSECRETARIO TECNICO</t>
  </si>
  <si>
    <t>211110502070103</t>
  </si>
  <si>
    <t>DIRECCION DE NORMATIVIDAD Y CONTRATOS</t>
  </si>
  <si>
    <t>211110502070104</t>
  </si>
  <si>
    <t>DIRECCION DE SUPERVISION</t>
  </si>
  <si>
    <t>211110502070105</t>
  </si>
  <si>
    <t>DIRECCION DE OPERACION Y SEGUIMIENTO</t>
  </si>
  <si>
    <t>211110502070106</t>
  </si>
  <si>
    <t>DIRECCION DE ESTUDIOS Y PROYECTOS</t>
  </si>
  <si>
    <t>211110502070107</t>
  </si>
  <si>
    <t>DIRECCION DE GESTION, COORDINACION Y ENLACE</t>
  </si>
  <si>
    <t>211110502070108</t>
  </si>
  <si>
    <t>SUBSECRETARIA DE SUPERVISION Y CONTROL</t>
  </si>
  <si>
    <t>211110502070109</t>
  </si>
  <si>
    <t>UNIDAD DE GESTION, SEGUIMIENTO Y EVALUACION INTERNA</t>
  </si>
  <si>
    <t>211110502070110</t>
  </si>
  <si>
    <t>SUBSECRETARIA DE DESARROLLO URBANO</t>
  </si>
  <si>
    <t>211110502070111</t>
  </si>
  <si>
    <t>DIRECCION DE GESTION Y ORDENAMIENTO TERRITORIAL</t>
  </si>
  <si>
    <t>211110502070112</t>
  </si>
  <si>
    <t>DIRECCION DE EQUIPAMIENTO Y SERVICIOS URBANOS</t>
  </si>
  <si>
    <t>211110502070502</t>
  </si>
  <si>
    <t>INFRAESTRUCTURA CARRETERA</t>
  </si>
  <si>
    <t>211110502070517</t>
  </si>
  <si>
    <t>INFRAESTRUCTURA CARRETERA (REMANENTE)</t>
  </si>
  <si>
    <t>211110502070518</t>
  </si>
  <si>
    <t>INFRAESTRUCTURA CARRETERA (REMANENTES - PROFISE CUPON CERO)</t>
  </si>
  <si>
    <t>211110502070520</t>
  </si>
  <si>
    <t>INFRAESTRUCTURA CARRETERA (REMANENTES - CONTINGENCIAS ECONOMICAS)</t>
  </si>
  <si>
    <t>211110502070601</t>
  </si>
  <si>
    <t>FONDO ESTATAL DE SOLIDARIDAD VIALIDADES URBANAS</t>
  </si>
  <si>
    <t>211110502070602</t>
  </si>
  <si>
    <t>INFRAESTRUCTURA URBANA (FES)</t>
  </si>
  <si>
    <t>211110502070603</t>
  </si>
  <si>
    <t>CONSERVACION Y MANTENIMIENTO DE CARRETERAS (FES)</t>
  </si>
  <si>
    <t>211110502070606</t>
  </si>
  <si>
    <t>FONDO ESTATAL DE SOLIDARIDAD INFRAESTRUCTURA CARRETERA</t>
  </si>
  <si>
    <t>211110502070607</t>
  </si>
  <si>
    <t>ESTUDIOS Y PROYECTOS (FES)</t>
  </si>
  <si>
    <t>211110502070701</t>
  </si>
  <si>
    <t>TRANSFERENCIAS DE DERECHOS DE PEAJE</t>
  </si>
  <si>
    <t>211110502070818</t>
  </si>
  <si>
    <t>VIALIDADES URBANAS (REMANENTES - CONTINGENCIAS ECONOMICAS)</t>
  </si>
  <si>
    <t>211110502070819</t>
  </si>
  <si>
    <t>INFRAESTRUCTURA URBANA (REMANENTES - CONTINGENCIAS ECONOMICAS)</t>
  </si>
  <si>
    <t>ESTUDIOS Y PROYECTOS</t>
  </si>
  <si>
    <t>211110502070821</t>
  </si>
  <si>
    <t>VIALIDADES URBANAS (REMANENTES - PROFISE - CUPON CERO)</t>
  </si>
  <si>
    <t>211110502070901</t>
  </si>
  <si>
    <t>SEGURIDAD PÚBLICA</t>
  </si>
  <si>
    <t>DESARROLLO URBANO Y OBRAS PÚBLICAS</t>
  </si>
  <si>
    <t>211110502080101</t>
  </si>
  <si>
    <t>211110502080102</t>
  </si>
  <si>
    <t>SUBSECRETARIA DE SEGURIDAD PUBLICA Y DE PREVENCION Y READAPTACION SOCIAL</t>
  </si>
  <si>
    <t>211110502080104</t>
  </si>
  <si>
    <t>DIRECCION DE SERVICIOS DE PROTECCION</t>
  </si>
  <si>
    <t>211110502080105</t>
  </si>
  <si>
    <t>DIRECCION DE LA POLICIA ESTATAL PREVENTIVA</t>
  </si>
  <si>
    <t>211110502080106</t>
  </si>
  <si>
    <t>UNIDAD DEL SISTEMA ESTATAL DE COMUNICACIONES</t>
  </si>
  <si>
    <t>211110502080107</t>
  </si>
  <si>
    <t>DIRECCION DE PREVENCION Y READAPTACION SOCIAL</t>
  </si>
  <si>
    <t>211110502080108</t>
  </si>
  <si>
    <t>SUBSECRETARIA DE ESTUDIOS, PROYECTOS Y DESARROLLO</t>
  </si>
  <si>
    <t>211110502080109</t>
  </si>
  <si>
    <t>DIRECCION DE COORDINACION CON ORGANISMOS FEDERALES Y ESTATALES</t>
  </si>
  <si>
    <t>211110502080110</t>
  </si>
  <si>
    <t>DIRECCION DE PROGRAMAS PREVENTIVOS</t>
  </si>
  <si>
    <t>211110502080111</t>
  </si>
  <si>
    <t>DIRECCION DE SERVICIOS DE APOYO</t>
  </si>
  <si>
    <t>211110502080202</t>
  </si>
  <si>
    <t>CENTRO DE EJECUCION DE LAS CONSECUENCIAS JURIDICAS DEL DELITO DE CULIACAN</t>
  </si>
  <si>
    <t>211110502080203</t>
  </si>
  <si>
    <t>CENTRO DE EJECUCION DE LAS CONSECUENCIAS JURIDICAS DEL DELITO DE LOS MOCHIS</t>
  </si>
  <si>
    <t>211110502080204</t>
  </si>
  <si>
    <t>CENTRO DE EJECUCION DE LAS CONSECUENCIAS JURIDICAS DEL DELITO DE MAZATLAN</t>
  </si>
  <si>
    <t>211110502080205</t>
  </si>
  <si>
    <t>INSTITUTO PARA LA  ATENCION INTEGRAL DEL MENOR DEL ESTADO DE SINALOA</t>
  </si>
  <si>
    <t>211110502080206</t>
  </si>
  <si>
    <t>CENTRO DE INTERNAMIENTO PARA ADOLESCENTES</t>
  </si>
  <si>
    <t>211110502080402</t>
  </si>
  <si>
    <t>CRUZ ROJA</t>
  </si>
  <si>
    <t>211110502080403</t>
  </si>
  <si>
    <t>BOMBEROS</t>
  </si>
  <si>
    <t>211110502080501</t>
  </si>
  <si>
    <t>APORTACION ESTATAL PARA  EL FONDO DE SEGURIDAD PUBLICA</t>
  </si>
  <si>
    <t>211110502080502</t>
  </si>
  <si>
    <t>SISTEMA ESTATAL DE SEGURIDAD PUBLICA</t>
  </si>
  <si>
    <t>211110502080601</t>
  </si>
  <si>
    <t>SECRETARIADO EJECUTIVO</t>
  </si>
  <si>
    <t>211110502080602</t>
  </si>
  <si>
    <t>CENTRO ESTATAL DE EVALUACION Y CONTROL DE CONFIANZA</t>
  </si>
  <si>
    <t>211110502080901</t>
  </si>
  <si>
    <t>DESARROLLO ECONOMICO</t>
  </si>
  <si>
    <t>211110502090101</t>
  </si>
  <si>
    <t>211110502090102</t>
  </si>
  <si>
    <t>UNIDAD DE FONDOS DE FINANCIAMIENTO EMPRESARIAL</t>
  </si>
  <si>
    <t>211110502090103</t>
  </si>
  <si>
    <t>DIRECCION DEL SERVICIO ESTATAL DEL EMPLEO Y PRODUCTIVIDAD</t>
  </si>
  <si>
    <t>211110502090104</t>
  </si>
  <si>
    <t>SUBSECRETARIA DE FOMENTO ECONOMICO</t>
  </si>
  <si>
    <t>211110502090105</t>
  </si>
  <si>
    <t>DIRECCION DE MICRO, PEQUEÑA Y MEDIANA EMPRESA</t>
  </si>
  <si>
    <t>211110502090106</t>
  </si>
  <si>
    <t>211110502090107</t>
  </si>
  <si>
    <t>DIRECCION DE MINERIA</t>
  </si>
  <si>
    <t>211110502090108</t>
  </si>
  <si>
    <t>SUBSECRETARIA DE PROMOCION ECONOMICA</t>
  </si>
  <si>
    <t>211110502090109</t>
  </si>
  <si>
    <t>DIRECCION DE COMERCIO EXTERIOR</t>
  </si>
  <si>
    <t>211110502090110</t>
  </si>
  <si>
    <t>DIRECCION DE PROYECTOS</t>
  </si>
  <si>
    <t>211110502090112</t>
  </si>
  <si>
    <t>SUBSECRETARIA DE PLANEACION ECONOMICA</t>
  </si>
  <si>
    <t>211110502090502</t>
  </si>
  <si>
    <t>PROMOCIONES Y EVENTOS</t>
  </si>
  <si>
    <t>211110502090503</t>
  </si>
  <si>
    <t>211110502090504</t>
  </si>
  <si>
    <t>DESARROLLO PRODUCTIVO DEL ESTADO</t>
  </si>
  <si>
    <t>211110502090506</t>
  </si>
  <si>
    <t>FOMENTO A LA COMPETITIVIDAD ESTATAL</t>
  </si>
  <si>
    <t>211110502090507</t>
  </si>
  <si>
    <t>PROMOCION ECONOMICA</t>
  </si>
  <si>
    <t>211110502090601</t>
  </si>
  <si>
    <t>TRANSFERENCIAS DE IMPUESTOS SOBRE HOSPEDAJE</t>
  </si>
  <si>
    <t>211110502090701</t>
  </si>
  <si>
    <t>APORTACION A CODESIN DE IMPUESTO SOBRE NOMINAS</t>
  </si>
  <si>
    <t>211110502090901</t>
  </si>
  <si>
    <t>211110502100101</t>
  </si>
  <si>
    <t>211110502100104</t>
  </si>
  <si>
    <t>SUBSECRETARIA DE ATENCION MEDICA</t>
  </si>
  <si>
    <t>211110502100109</t>
  </si>
  <si>
    <t>DIRECCION DE INNOVACION</t>
  </si>
  <si>
    <t>211110502100110</t>
  </si>
  <si>
    <t>SUBSECRETARIA DE SERVICIOS ADMINISTRATIVOS</t>
  </si>
  <si>
    <t>211110502100111</t>
  </si>
  <si>
    <t>DIRECCION DE PLANEACION</t>
  </si>
  <si>
    <t>211110502100113</t>
  </si>
  <si>
    <t>211110502100114</t>
  </si>
  <si>
    <t>SECRETARIA TECNICA</t>
  </si>
  <si>
    <t>211110502100115</t>
  </si>
  <si>
    <t>DIRECCION DE CALIDAD</t>
  </si>
  <si>
    <t>211110502100201</t>
  </si>
  <si>
    <t>ADMINISTRACION DE LA BENEFICENCIA PUBLICA DEL ESTADO DE SINALOA</t>
  </si>
  <si>
    <t>211110502100202</t>
  </si>
  <si>
    <t>COMISION DE ARBITRAJE MEDICO DEL ESTADO DE SINALOA</t>
  </si>
  <si>
    <t>211110502100203</t>
  </si>
  <si>
    <t>COMISION ESTATAL PARA LA PROTECCION CONTRA LOS RIESGOS SANITARIOS DE SINALOA (COEPRISS)</t>
  </si>
  <si>
    <t>211110502100402</t>
  </si>
  <si>
    <t>CENTROS DE REHABILITACION PARA LA JUVENTUD</t>
  </si>
  <si>
    <t>211110502100601</t>
  </si>
  <si>
    <t>FONDO ESTATAL DE SOLIDARIDAD SALUD</t>
  </si>
  <si>
    <t>211110502100603</t>
  </si>
  <si>
    <t>FONDO ESTATAL DE SOLIDARIDAD (FES-DIF)</t>
  </si>
  <si>
    <t>211110502100901</t>
  </si>
  <si>
    <t>211110502101002</t>
  </si>
  <si>
    <t>INFRAESTRUCTURA HOSPITALARIA (REMANENTES - CONTINGENCIAS ECONOMICAS)</t>
  </si>
  <si>
    <t>PROCURADURIA GENERAL DE JUSTICIA</t>
  </si>
  <si>
    <t>211110502120101</t>
  </si>
  <si>
    <t>DESPACHO DEL PROCURADOR</t>
  </si>
  <si>
    <t>211110502120103</t>
  </si>
  <si>
    <t>SUBPROCURADURIA GENERAL</t>
  </si>
  <si>
    <t>211110502120104</t>
  </si>
  <si>
    <t>SUBPROCURADURIA REGIONAL ZONA NORTE</t>
  </si>
  <si>
    <t>211110502120105</t>
  </si>
  <si>
    <t>SUBPROCURADURIA REGIONAL ZONA CENTRO</t>
  </si>
  <si>
    <t>211110502120106</t>
  </si>
  <si>
    <t>SUBPROCURADURIA REGIONAL ZONA SUR</t>
  </si>
  <si>
    <t>211110502120107</t>
  </si>
  <si>
    <t>DIRECCION DE LA POLICIA MINISTERIAL</t>
  </si>
  <si>
    <t>211110502120108</t>
  </si>
  <si>
    <t>DIRECCION DE INVESTIGACION CRIMINALISTICA Y SER. PERIC.</t>
  </si>
  <si>
    <t>211110502120109</t>
  </si>
  <si>
    <t>DIRECCION DE AVERIGUACIONES PREVIAS</t>
  </si>
  <si>
    <t>211110502120110</t>
  </si>
  <si>
    <t>DIRECCION DE CONTROL DE PROCESOS</t>
  </si>
  <si>
    <t>211110502120111</t>
  </si>
  <si>
    <t>DIRECCION DE PLANEACION, DESARROLLO Y ATENCION CIUDADANA</t>
  </si>
  <si>
    <t>211110502120112</t>
  </si>
  <si>
    <t>DIRECCION JURIDICA CONSULTIVA</t>
  </si>
  <si>
    <t>211110502120113</t>
  </si>
  <si>
    <t>SUBPROCURADURIA DE DERECHOS HUMANOS Y ATENCION A VICTIMAS</t>
  </si>
  <si>
    <t>211110502120501</t>
  </si>
  <si>
    <t>211110502120901</t>
  </si>
  <si>
    <t>COMUNICACIÓN SOCIAL</t>
  </si>
  <si>
    <t>211110502140101</t>
  </si>
  <si>
    <t>DESPACHO DEL COORDINADOR GENERAL</t>
  </si>
  <si>
    <t>211110502140102</t>
  </si>
  <si>
    <t>DIRECCION DE RELACIONES PUBLICAS</t>
  </si>
  <si>
    <t>211110502140103</t>
  </si>
  <si>
    <t>DIRECCION DE DIFUSION E INFORMACION</t>
  </si>
  <si>
    <t>211110502140104</t>
  </si>
  <si>
    <t>DIRECCION DE ANALISIS E IMAGEN</t>
  </si>
  <si>
    <t>211110502140105</t>
  </si>
  <si>
    <t>UNIDAD DE RADIO Y TELEVISION</t>
  </si>
  <si>
    <t>211110502140901</t>
  </si>
  <si>
    <t xml:space="preserve">REPRESENTACION </t>
  </si>
  <si>
    <t>211110502160101</t>
  </si>
  <si>
    <t>DESPACHO DEL REPRESENTANTE</t>
  </si>
  <si>
    <t>211110502160901</t>
  </si>
  <si>
    <t>COORDINACION DE PROYECTOS ESTRATEGICOS</t>
  </si>
  <si>
    <t>211110502190101</t>
  </si>
  <si>
    <t>211110502190201</t>
  </si>
  <si>
    <t>COMISION ESTATAL DE ENERGIA DE SINALOA</t>
  </si>
  <si>
    <t>211110502190901</t>
  </si>
  <si>
    <t>PROVISIONES SALARIALES Y ECONOMICAS COORDINACION GENERAL DE PROYECTOS ESTRATEGICOS</t>
  </si>
  <si>
    <t>TURISMO</t>
  </si>
  <si>
    <t>211110502200101</t>
  </si>
  <si>
    <t>211110502200102</t>
  </si>
  <si>
    <t>SUBSECRETARIA DE PROMOCION Y OPERACION TURISTICA</t>
  </si>
  <si>
    <t>211110502200103</t>
  </si>
  <si>
    <t>DIRECCION DE PROMOCION TURISTICA</t>
  </si>
  <si>
    <t>211110502200104</t>
  </si>
  <si>
    <t>DIRECCION DE INNOVACION Y CALIDAD</t>
  </si>
  <si>
    <t>211110502200105</t>
  </si>
  <si>
    <t>SUBSECRETARIA DE PLANEACION, INVERSION  Y DESARROLLO TURISTICO</t>
  </si>
  <si>
    <t>211110502200106</t>
  </si>
  <si>
    <t>DIRECCION DE PROYECTOS DE INVERSION</t>
  </si>
  <si>
    <t>211110502200107</t>
  </si>
  <si>
    <t>DIRECCION DE DESARROLLO TURISTICO</t>
  </si>
  <si>
    <t>211110502200502</t>
  </si>
  <si>
    <t>FOMENTO TURISTICO</t>
  </si>
  <si>
    <t>211110502200503</t>
  </si>
  <si>
    <t>PROMOCION TURISTICA</t>
  </si>
  <si>
    <t>DESARROLLO TURISTICO</t>
  </si>
  <si>
    <t>211110502200507</t>
  </si>
  <si>
    <t>DESARROLLO TURISTICO (FES)</t>
  </si>
  <si>
    <t>211110502200512</t>
  </si>
  <si>
    <t>DESARROLLO TURISTICO (FAFEF)</t>
  </si>
  <si>
    <t>211110502200901</t>
  </si>
  <si>
    <t>INNOVACION GUBERNAMENTAL</t>
  </si>
  <si>
    <t>211110502210101</t>
  </si>
  <si>
    <t>211110502210102</t>
  </si>
  <si>
    <t>UNIDAD DE ATENCION CIUDADANA</t>
  </si>
  <si>
    <t>211110502210103</t>
  </si>
  <si>
    <t>UNIDAD DE INVESTIGACION Y DESARROLLO</t>
  </si>
  <si>
    <t>211110502210104</t>
  </si>
  <si>
    <t>SUBSECRETARIA DE PLANEACION EJECUTIVA</t>
  </si>
  <si>
    <t>211110502210105</t>
  </si>
  <si>
    <t>DIRECCION DE PLANEACION Y EVALUACION DE LAS POLITICAS PUBLICAS</t>
  </si>
  <si>
    <t>211110502210106</t>
  </si>
  <si>
    <t>DIRECCION DE PLANEACION Y EVALUACION DE LA GESTION PUBLICA</t>
  </si>
  <si>
    <t>211110502210107</t>
  </si>
  <si>
    <t>DIRECCION DE ADMINISTRACION DE INFORMACION ESTADISTICA</t>
  </si>
  <si>
    <t>211110502210108</t>
  </si>
  <si>
    <t>SUBSECRETARIA DE DESARROLLO ADMINISTRATIVO</t>
  </si>
  <si>
    <t>211110502210109</t>
  </si>
  <si>
    <t>DIRECCION DE DISEÑO INSTITUCIONAL</t>
  </si>
  <si>
    <t>211110502210110</t>
  </si>
  <si>
    <t>DIRECCION DE GESTION DE LA CALIDAD</t>
  </si>
  <si>
    <t>211110502210111</t>
  </si>
  <si>
    <t>DIRECCION DE PROFESIONALIZACION</t>
  </si>
  <si>
    <t>211110502210112</t>
  </si>
  <si>
    <t>SUBSECRETARIA DE DESARROLLO TECNOLOGICO</t>
  </si>
  <si>
    <t>211110502210113</t>
  </si>
  <si>
    <t>DIRECCION DE SISTEMAS DE INFORMACION</t>
  </si>
  <si>
    <t>211110502210114</t>
  </si>
  <si>
    <t>DIRECCION DE INFRAESTRUCTURA TECNOLOGICA</t>
  </si>
  <si>
    <t>211110502210115</t>
  </si>
  <si>
    <t>DIRECCION DE GESTION DE PROYECTOS TECNOLOGICOS</t>
  </si>
  <si>
    <t>211110502210116</t>
  </si>
  <si>
    <t>DIRECCION DE SERVICIOS COMPARTIDOS DE TECNOLOGIA</t>
  </si>
  <si>
    <t>211110502210901</t>
  </si>
  <si>
    <t>TRANSPARENCIA Y RENDICION DE CUENTAS</t>
  </si>
  <si>
    <t>211110502220101</t>
  </si>
  <si>
    <t>DESPACHO DEL TITULAR DE LA UNIDAD</t>
  </si>
  <si>
    <t>211110502220102</t>
  </si>
  <si>
    <t>DIRECCION DE ESTUDIOS LEGALES</t>
  </si>
  <si>
    <t>211110502220103</t>
  </si>
  <si>
    <t>COORDINACION DE CONTRALORIA</t>
  </si>
  <si>
    <t>211110502220104</t>
  </si>
  <si>
    <t>DIRECCION DE AUDITORIA GUBERNAMENTAL</t>
  </si>
  <si>
    <t>211110502220105</t>
  </si>
  <si>
    <t>DIRECCION DE AUDITORIA DE OBRA PUBLICA</t>
  </si>
  <si>
    <t>211110502220106</t>
  </si>
  <si>
    <t>DIRECCION DE AUDITORIA A ORGANISMOS</t>
  </si>
  <si>
    <t>211110502220107</t>
  </si>
  <si>
    <t>DIRECCION DE RESPONSABILIDADES DEL SERVIDOR PUBLICO</t>
  </si>
  <si>
    <t>211110502220108</t>
  </si>
  <si>
    <t>DIRECCION DE CULTURA INSTITUCIONAL</t>
  </si>
  <si>
    <t>211110502220109</t>
  </si>
  <si>
    <t>DIRECCION DE CONTRALORIA SOCIAL</t>
  </si>
  <si>
    <t>211110502220110</t>
  </si>
  <si>
    <t>DIRECCION DE PROCESOS DE INVESTIGACION</t>
  </si>
  <si>
    <t>211110502220111</t>
  </si>
  <si>
    <t>DIRECCION DE APOYO TECNICO</t>
  </si>
  <si>
    <t>211110502220112</t>
  </si>
  <si>
    <t>COORDINACION DE ACCESO A LA INFORMACION</t>
  </si>
  <si>
    <t>211110502220113</t>
  </si>
  <si>
    <t>DIRECCION DE ADMINISTRACION DE ENLACES DE DEPENDENCIAS</t>
  </si>
  <si>
    <t>211110502220114</t>
  </si>
  <si>
    <t>DIRECCION DE ADMINISTRACION DE ENLACES DE ORGANISMOS</t>
  </si>
  <si>
    <t>211110502220115</t>
  </si>
  <si>
    <t>DIRECCION DE FORMACION DE ENLACES</t>
  </si>
  <si>
    <t>211110502220901</t>
  </si>
  <si>
    <t>211110701180201</t>
  </si>
  <si>
    <t>RECATEGORIZACIONES E INDEMNIZACIONES</t>
  </si>
  <si>
    <t>211110701180202</t>
  </si>
  <si>
    <t>PRERROGATIVAS A PARTIDOS POLITICOS</t>
  </si>
  <si>
    <t>PARTICIPACIONES A MUNICIPIOS</t>
  </si>
  <si>
    <t>211110801190102</t>
  </si>
  <si>
    <t>AHOME</t>
  </si>
  <si>
    <t>211110801190103</t>
  </si>
  <si>
    <t>EL FUERTE</t>
  </si>
  <si>
    <t>211110801190104</t>
  </si>
  <si>
    <t>CHOIX</t>
  </si>
  <si>
    <t>211110801190105</t>
  </si>
  <si>
    <t>GUASAVE</t>
  </si>
  <si>
    <t>211110801190106</t>
  </si>
  <si>
    <t>SINALOA</t>
  </si>
  <si>
    <t>211110801190107</t>
  </si>
  <si>
    <t>ANGOSTURA</t>
  </si>
  <si>
    <t>211110801190108</t>
  </si>
  <si>
    <t>SALVADOR ALVARADO</t>
  </si>
  <si>
    <t>211110801190109</t>
  </si>
  <si>
    <t>MOCORITO</t>
  </si>
  <si>
    <t>211110801190110</t>
  </si>
  <si>
    <t>BADIRAGUATO</t>
  </si>
  <si>
    <t>211110801190111</t>
  </si>
  <si>
    <t>CULIACAN</t>
  </si>
  <si>
    <t>211110801190112</t>
  </si>
  <si>
    <t>NAVOLATO</t>
  </si>
  <si>
    <t>211110801190113</t>
  </si>
  <si>
    <t>COSALA</t>
  </si>
  <si>
    <t>211110801190114</t>
  </si>
  <si>
    <t>ELOTA</t>
  </si>
  <si>
    <t>211110801190115</t>
  </si>
  <si>
    <t>SAN IGNACIO</t>
  </si>
  <si>
    <t>211110801190116</t>
  </si>
  <si>
    <t>MAZATLAN</t>
  </si>
  <si>
    <t>211110801190117</t>
  </si>
  <si>
    <t>CONCORDIA</t>
  </si>
  <si>
    <t>211110801190118</t>
  </si>
  <si>
    <t>ROSARIO</t>
  </si>
  <si>
    <t>211110801190119</t>
  </si>
  <si>
    <t>ESCUINAPA</t>
  </si>
  <si>
    <t>211110801190202</t>
  </si>
  <si>
    <t>211110801190203</t>
  </si>
  <si>
    <t>211110801190204</t>
  </si>
  <si>
    <t>211110801190205</t>
  </si>
  <si>
    <t>211110801190206</t>
  </si>
  <si>
    <t>211110801190207</t>
  </si>
  <si>
    <t>211110801190208</t>
  </si>
  <si>
    <t>211110801190209</t>
  </si>
  <si>
    <t>211110801190210</t>
  </si>
  <si>
    <t>211110801190211</t>
  </si>
  <si>
    <t>211110801190212</t>
  </si>
  <si>
    <t>211110801190213</t>
  </si>
  <si>
    <t>211110801190214</t>
  </si>
  <si>
    <t>211110801190215</t>
  </si>
  <si>
    <t>211110801190216</t>
  </si>
  <si>
    <t>211110801190217</t>
  </si>
  <si>
    <t>211110801190218</t>
  </si>
  <si>
    <t>211110801190219</t>
  </si>
  <si>
    <t>211110801190301</t>
  </si>
  <si>
    <t>FORTALECIMIENTO DE LAS FINANZAS PUBLICAS MUNICIPALES</t>
  </si>
  <si>
    <t>211110801190402</t>
  </si>
  <si>
    <t>211110801190403</t>
  </si>
  <si>
    <t>211110801190404</t>
  </si>
  <si>
    <t>211110801190405</t>
  </si>
  <si>
    <t>211110801190406</t>
  </si>
  <si>
    <t>211110801190407</t>
  </si>
  <si>
    <t>211110801190408</t>
  </si>
  <si>
    <t>211110801190409</t>
  </si>
  <si>
    <t>211110801190410</t>
  </si>
  <si>
    <t>211110801190411</t>
  </si>
  <si>
    <t>211110801190412</t>
  </si>
  <si>
    <t>211110801190413</t>
  </si>
  <si>
    <t>211110801190414</t>
  </si>
  <si>
    <t>211110801190415</t>
  </si>
  <si>
    <t>211110801190416</t>
  </si>
  <si>
    <t>211110801190417</t>
  </si>
  <si>
    <t>211110801190418</t>
  </si>
  <si>
    <t>211110801190419</t>
  </si>
  <si>
    <t>211110801190502</t>
  </si>
  <si>
    <t>211110801190503</t>
  </si>
  <si>
    <t>211110801190504</t>
  </si>
  <si>
    <t>211110801190505</t>
  </si>
  <si>
    <t>211110801190506</t>
  </si>
  <si>
    <t>211110801190507</t>
  </si>
  <si>
    <t>211110801190508</t>
  </si>
  <si>
    <t>211110801190509</t>
  </si>
  <si>
    <t>211110801190510</t>
  </si>
  <si>
    <t>211110801190511</t>
  </si>
  <si>
    <t>211110801190512</t>
  </si>
  <si>
    <t>211110801190513</t>
  </si>
  <si>
    <t>211110801190514</t>
  </si>
  <si>
    <t>211110801190515</t>
  </si>
  <si>
    <t>211110801190516</t>
  </si>
  <si>
    <t>211110801190517</t>
  </si>
  <si>
    <t>211110801190518</t>
  </si>
  <si>
    <t>211110801190519</t>
  </si>
  <si>
    <t>ORIGINADOS EN FONDOS DE APORTACION FEDERAL DEL RAMO 33</t>
  </si>
  <si>
    <t>211110901200301</t>
  </si>
  <si>
    <t>FONDO DE APORTACIONES PARA LA INFRAESTRUCTURA SOCIAL ESTATAL</t>
  </si>
  <si>
    <t>211110901200302</t>
  </si>
  <si>
    <t>FONDO DE APORTACIONES PARA LA INFRAESTRUCTURA SOCIAL MUNICIPAL</t>
  </si>
  <si>
    <t>211110901200303</t>
  </si>
  <si>
    <t>FONDO DE APORTACIONES PARA LA INFRAESTRUCTURA SOCIAL ESTATAL (REMANENTE )</t>
  </si>
  <si>
    <t>211110901200401</t>
  </si>
  <si>
    <t>211110901200501</t>
  </si>
  <si>
    <t>211110901200502</t>
  </si>
  <si>
    <t>INFRAESTRUCTURA DE EDUCACION BASICA, MEDIA SUPERIOR Y SUPERIOR</t>
  </si>
  <si>
    <t>211110901200503</t>
  </si>
  <si>
    <t>INFRAESTRUCTURA DE EDUCACION BASICA, MEDIA SUPERIOR Y SUPERIOR (REMANENTE)</t>
  </si>
  <si>
    <t>211110901200701</t>
  </si>
  <si>
    <t>ORIGINADOS POR REASIGNACIONES A LAS DEPENDENCIAS FEDERALES</t>
  </si>
  <si>
    <t>211110902200202</t>
  </si>
  <si>
    <t>211110902200605</t>
  </si>
  <si>
    <t>211110902200614</t>
  </si>
  <si>
    <t>211110902200617</t>
  </si>
  <si>
    <t>OTRAS REASIGNACIONES DE SALUD</t>
  </si>
  <si>
    <t>211110902200627</t>
  </si>
  <si>
    <t>MEDIO AMBIENTE Y RECURSOS NATURALES</t>
  </si>
  <si>
    <t>211110902200631</t>
  </si>
  <si>
    <t>FOMENTO Y DESARROLLO A LA EDUCACION</t>
  </si>
  <si>
    <t>211110902200638</t>
  </si>
  <si>
    <t>211110902200653</t>
  </si>
  <si>
    <t>EDUCACION PUBLICA (REMANENTE)</t>
  </si>
  <si>
    <t>211110902200655</t>
  </si>
  <si>
    <t>PROMOCION ECONOMICA (REMANENTE)</t>
  </si>
  <si>
    <t>211110902200669</t>
  </si>
  <si>
    <t>INFRAESTRUCTURA CARRETERA (REMANENTES)</t>
  </si>
  <si>
    <t>211110902200701</t>
  </si>
  <si>
    <t>211110902200704</t>
  </si>
  <si>
    <t>SEGURO MEDICO SIGLO XXI</t>
  </si>
  <si>
    <t>211110902200706</t>
  </si>
  <si>
    <t>SISTEMA DE PROTECCION SOCIAL EN SALUD (FONDO DE PREVISION PRESUPUESTAL 2% - REMANENTES 2013)</t>
  </si>
  <si>
    <t>SUBSIDIOS FEDERALES</t>
  </si>
  <si>
    <t>211110903210301</t>
  </si>
  <si>
    <t>SUBSIDIOS A LOS MUNICIPIOS PARA LA SEGURIDAD PUBLICA</t>
  </si>
  <si>
    <t>211110903210302</t>
  </si>
  <si>
    <t>SUBSIDIOS SEGURIDAD PUBLICA MUNICIPIO DE CULIACAN</t>
  </si>
  <si>
    <t>211110903210303</t>
  </si>
  <si>
    <t>SUBSIDIOS SEGURIDAD PUBLICA MUNICIPIO DE MAZATLAN</t>
  </si>
  <si>
    <t>211110903210304</t>
  </si>
  <si>
    <t>SUBSIDIOS SEGURIDAD PUBLICA MUNICIPIO DE AHOME</t>
  </si>
  <si>
    <t>211110903210305</t>
  </si>
  <si>
    <t>SUBSIDIOS SEGURIDAD PUBLICA MUNICIPIO DE GUASAVE</t>
  </si>
  <si>
    <t>211110903210306</t>
  </si>
  <si>
    <t>SUBSIDIOS SEGURIDAD PUBLICA MUNICIPIO DE NAVOLATO</t>
  </si>
  <si>
    <t>211110903210307</t>
  </si>
  <si>
    <t>SUBSIDIOS SEGURIDAD PUBLICA MUNICIPIO DE SALVADOR ALVARADO</t>
  </si>
  <si>
    <t>211110903210308</t>
  </si>
  <si>
    <t>SUBSIDIOS SEGURIDAD PUBLICA MUNICIPIO DE EL FUERTE</t>
  </si>
  <si>
    <t>211110903210402</t>
  </si>
  <si>
    <t>SUBSIDIOS EN MATERIA DE SEGURIDAD PUBLICA (PROASP)</t>
  </si>
  <si>
    <t>211110903210501</t>
  </si>
  <si>
    <t>SISTEMA DE PROCURACION DE JUSTICIA</t>
  </si>
  <si>
    <t>211110903210601</t>
  </si>
  <si>
    <t>SUBSIDIO PREVENCION DEL DELITO A AHOME</t>
  </si>
  <si>
    <t>211110903210602</t>
  </si>
  <si>
    <t>SUBSIDIO PREVENCION DEL DELITO A CULIACAN</t>
  </si>
  <si>
    <t>211110903210701</t>
  </si>
  <si>
    <t>211110903210801</t>
  </si>
  <si>
    <t>211110903211101</t>
  </si>
  <si>
    <t>REGISTRO CIVIL</t>
  </si>
  <si>
    <t>211110903211202</t>
  </si>
  <si>
    <t>211110903211601</t>
  </si>
  <si>
    <t>FONDO DE CULTURA</t>
  </si>
  <si>
    <t>211110903211801</t>
  </si>
  <si>
    <t>211110903211802</t>
  </si>
  <si>
    <t>211110903211803</t>
  </si>
  <si>
    <t>211110903211804</t>
  </si>
  <si>
    <t>AGUA POTABLE Y SANEAMIENTO EN AGUA LIMPIA</t>
  </si>
  <si>
    <t>211110903211805</t>
  </si>
  <si>
    <t>CULTURA DEL AGUA</t>
  </si>
  <si>
    <t>211110903211807</t>
  </si>
  <si>
    <t>211110903211808</t>
  </si>
  <si>
    <t>CONAGUA PROTAR (PROTAR - REMANENTE)</t>
  </si>
  <si>
    <t>211110903211809</t>
  </si>
  <si>
    <t>PROGRAMA DE MEJORAMIENTO DE EFICIENCIA DE ORGANISMOS OPERADORES (PROME) (REMANENTES)</t>
  </si>
  <si>
    <t>211110903211810</t>
  </si>
  <si>
    <t>CONAGUA - APAZU (REMANENTE)</t>
  </si>
  <si>
    <t>211110903211811</t>
  </si>
  <si>
    <t>CONAGUA - PROSSAPYS (REMANENTE)</t>
  </si>
  <si>
    <t>211110903211812</t>
  </si>
  <si>
    <t>CONAGUA PROGRAMA HIDRICO (REMANENTE - PROGRAMA HIDRICO)</t>
  </si>
  <si>
    <t>211111001210101</t>
  </si>
  <si>
    <t>AMORTIZACION DE DEUDA (FAFEF)</t>
  </si>
  <si>
    <t>211111001210103</t>
  </si>
  <si>
    <t>AMORTIZACION DE DEUDA (ECONOMIAS CREDITO)</t>
  </si>
  <si>
    <t>211111002210101</t>
  </si>
  <si>
    <t>INTERESES Y GASTOS (FAFEF)</t>
  </si>
  <si>
    <t>211111002210102</t>
  </si>
  <si>
    <t>211120101000101</t>
  </si>
  <si>
    <t>211120102000101</t>
  </si>
  <si>
    <t>211130201000101</t>
  </si>
  <si>
    <t>PRESIDENCIA Y SALAS DEL TRIBUNAL</t>
  </si>
  <si>
    <t>211130201000102</t>
  </si>
  <si>
    <t>OFICIALIA MAYOR</t>
  </si>
  <si>
    <t>211130201000103</t>
  </si>
  <si>
    <t>SECRETARIA DE ACUERDOS</t>
  </si>
  <si>
    <t>211130201000104</t>
  </si>
  <si>
    <t>VISITADOR DE JUZGADOS</t>
  </si>
  <si>
    <t>211130201000105</t>
  </si>
  <si>
    <t>JUZGADOS DE PRIMERA INSTANCIA DEL RAMO PENAL</t>
  </si>
  <si>
    <t>211130201000106</t>
  </si>
  <si>
    <t>JUZGADOS DE PRIMERA INSTANCIA DEL RAMO CIVIL</t>
  </si>
  <si>
    <t>211130201000107</t>
  </si>
  <si>
    <t>JUZGADOS DE PRIMERA INSTANCIA DEL RAMO FAMILIAR</t>
  </si>
  <si>
    <t>211130201000108</t>
  </si>
  <si>
    <t>JUZGADOS DE PRIMERA INSTANCIA DEL RAMO MIXTO</t>
  </si>
  <si>
    <t>211130201000109</t>
  </si>
  <si>
    <t>JUZGADOS MENORES</t>
  </si>
  <si>
    <t>211130201000110</t>
  </si>
  <si>
    <t>JUZGADOS DE PRIMERA INSTANCIA DE VIGILANCIA DE LA EJECUCION DE LAS CONSECUENCIAS JURIDICAS DEL DELIT</t>
  </si>
  <si>
    <t>211130201000111</t>
  </si>
  <si>
    <t>INSTITUTO DE CAPACITACION JUDICIAL</t>
  </si>
  <si>
    <t>211130201000112</t>
  </si>
  <si>
    <t>DIRECCION DE TECNOLOGÍAS DE LA INFORMACIÓN Y COMUNICACIONES</t>
  </si>
  <si>
    <t>211130201000113</t>
  </si>
  <si>
    <t>JUZGADO ESPECIALIZADO EN JUSTICIA PARA ADOLESCENTES</t>
  </si>
  <si>
    <t>211130201000114</t>
  </si>
  <si>
    <t>COORDINACION DE ACTUARIOS</t>
  </si>
  <si>
    <t>211130201000115</t>
  </si>
  <si>
    <t>ORGANOS JURISDICCIONALES ESPECIALIZADOS EN EL SISTEMA PROCESAL PENAL ACUSATORIO Y ORAL</t>
  </si>
  <si>
    <t>211130202000101</t>
  </si>
  <si>
    <t>211140301000101</t>
  </si>
  <si>
    <t>211140302000101</t>
  </si>
  <si>
    <t>211140302000201</t>
  </si>
  <si>
    <t>211140304000101</t>
  </si>
  <si>
    <t>211140401000102</t>
  </si>
  <si>
    <t>PARTIDO ACCION NACIONAL</t>
  </si>
  <si>
    <t>211140401000103</t>
  </si>
  <si>
    <t>PARTIDO REVOLUCIONARIO INSTITUCIONAL</t>
  </si>
  <si>
    <t>211140401000104</t>
  </si>
  <si>
    <t>PARTIDO DE LA REVOLUCION DEMOCRATICA</t>
  </si>
  <si>
    <t>211140401000106</t>
  </si>
  <si>
    <t>PARTIDO VERDE ECOLOGISTA DE MEXICO</t>
  </si>
  <si>
    <t>211140401000109</t>
  </si>
  <si>
    <t>PARTIDO NUEVA ALIANZA</t>
  </si>
  <si>
    <t>211140401000110</t>
  </si>
  <si>
    <t>PARTIDO SINALOENSE</t>
  </si>
  <si>
    <t>211140401000111</t>
  </si>
  <si>
    <t>211140402000101</t>
  </si>
  <si>
    <t>211140402000301</t>
  </si>
  <si>
    <t>ORGANISMOS AUTONOMOS</t>
  </si>
  <si>
    <t>211200502020301</t>
  </si>
  <si>
    <t>INSTITUTO SINALOENSE DE LAS MUJERES</t>
  </si>
  <si>
    <t>211200502020302</t>
  </si>
  <si>
    <t>SINALOA "RED PLUS"</t>
  </si>
  <si>
    <t>211200502020303</t>
  </si>
  <si>
    <t>INSTITUTO ESTATAL DE PROTECCION CIVIL DE SINALOA</t>
  </si>
  <si>
    <t>211200502040301</t>
  </si>
  <si>
    <t>COMISION ESTATAL DE AGUA POTABLE Y ALCANTARILLADO DE SINALOA</t>
  </si>
  <si>
    <t>211200502040304</t>
  </si>
  <si>
    <t>INSTITUTO SINALOENSE DEL DEPORTE Y LA CULTURA FISICA</t>
  </si>
  <si>
    <t>211200502040305</t>
  </si>
  <si>
    <t>INSTITUTO SINALOENSE DE LA JUVENTUD</t>
  </si>
  <si>
    <t>211200502040902</t>
  </si>
  <si>
    <t>PROVISIONES SALARIALES Y ECONOMICAS ORGANISMOS DESARROLLO SOCIAL Y HUMANO</t>
  </si>
  <si>
    <t>211200502050301</t>
  </si>
  <si>
    <t>COLEGIO DE BACHILLERES DEL ESTADO DE SINALOA</t>
  </si>
  <si>
    <t>211200502050302</t>
  </si>
  <si>
    <t>UNIVERSIDAD DE OCCIDENTE</t>
  </si>
  <si>
    <t>211200502050303</t>
  </si>
  <si>
    <t>UNIVERSIDAD AUTONOMA DE SINALOA</t>
  </si>
  <si>
    <t>211200502050304</t>
  </si>
  <si>
    <t>ESCUELA NORMAL DE SINALOA</t>
  </si>
  <si>
    <t>211200502050305</t>
  </si>
  <si>
    <t>ESCUELA NORMAL DE ESPECIALIZACION DEL ESTADO DE SINALOA</t>
  </si>
  <si>
    <t>211200502050308</t>
  </si>
  <si>
    <t>CENTRO DE CIENCIAS DE SINALOA</t>
  </si>
  <si>
    <t>211200502050309</t>
  </si>
  <si>
    <t>COLEGIO DE SINALOA</t>
  </si>
  <si>
    <t>211200502050310</t>
  </si>
  <si>
    <t>INSTITUTO SINALOENSE DE CULTURA</t>
  </si>
  <si>
    <t>211200502050313</t>
  </si>
  <si>
    <t>211200502050314</t>
  </si>
  <si>
    <t>SERVICIOS DE EDUCACION PUBLICA DESCENTRALIZADA DEL ESTADO DE SINALOA</t>
  </si>
  <si>
    <t>211200502050315</t>
  </si>
  <si>
    <t>UNIVERSIDAD POLITECNICA DE SINALOA</t>
  </si>
  <si>
    <t>211200502050316</t>
  </si>
  <si>
    <t>INSTITUTO SINALOENSE DE LA INFRAESTRUCTURA  FISICA EDUCATIVA</t>
  </si>
  <si>
    <t>211200502050318</t>
  </si>
  <si>
    <t>INSTITUTO TECNOLOGICO SUPERIOR DE GUASAVE</t>
  </si>
  <si>
    <t>211200502050319</t>
  </si>
  <si>
    <t>INSTITUTO TECNOLOGICO SUPERIOR DE ELDORADO</t>
  </si>
  <si>
    <t>211200502050320</t>
  </si>
  <si>
    <t>COLEGIO DE EDUCACION PROFESIONAL TECNICA DEL ESTADO DE SINALOA</t>
  </si>
  <si>
    <t>211200502050321</t>
  </si>
  <si>
    <t>UNIVERSIDAD POLITECNICA DEL MAR Y LA SIERRA</t>
  </si>
  <si>
    <t>211200502050322</t>
  </si>
  <si>
    <t>UNIVERSIDAD POLITECNICA DEL VALLE DEL EVORA</t>
  </si>
  <si>
    <t>211200502050323</t>
  </si>
  <si>
    <t>UNIVERSIDAD TECNOLOGICA DE CULIACAN</t>
  </si>
  <si>
    <t>211200502050324</t>
  </si>
  <si>
    <t>211200502050327</t>
  </si>
  <si>
    <t>UNIVERSIDAD PEDAGOGICA DEL ESTADO DE SINALOA</t>
  </si>
  <si>
    <t>211200502050902</t>
  </si>
  <si>
    <t>PROVISIONES SALARIALES Y ECONOMICAS ORGANISMOS EDUCACION PUBLICA Y CULTURA</t>
  </si>
  <si>
    <t>211200502060302</t>
  </si>
  <si>
    <t>INSTITUTO SINALOENSE DE ACUACULTURA Y PESCA</t>
  </si>
  <si>
    <t>211200502060902</t>
  </si>
  <si>
    <t>PROVISIONES SALARIALES Y ECONOMICAS ORGANISMOS AGRICULTURA, GANADERIA Y PESCA</t>
  </si>
  <si>
    <t>211200502080301</t>
  </si>
  <si>
    <t>INSTITUTO ESTATAL DE CIENCIAS PENALES Y SEGURIDAD PUBLICA</t>
  </si>
  <si>
    <t>211200502080902</t>
  </si>
  <si>
    <t>211200502090302</t>
  </si>
  <si>
    <t>INSTITUTO DE CAPACITACION PARA EL TRABAJO DEL ESTADO DE SINALOA</t>
  </si>
  <si>
    <t>211200502090303</t>
  </si>
  <si>
    <t>COMISION ESTATAL DE GESTION EMPRESARIAL Y REFORMA REGULATORIA</t>
  </si>
  <si>
    <t>211200502090304</t>
  </si>
  <si>
    <t>INSTITUTO DE APOYO A LA INVESTIGACION E INNOVACION</t>
  </si>
  <si>
    <t>211200502090902</t>
  </si>
  <si>
    <t>PROVISIONES SALARIALES Y ECONOMICAS ORGANISMOS DESARROLLO ECONOMICO</t>
  </si>
  <si>
    <t>211200502100301</t>
  </si>
  <si>
    <t>HOSPITAL PEDIATRICO DE SINALOA</t>
  </si>
  <si>
    <t>211200502100302</t>
  </si>
  <si>
    <t>HOSPITAL CIVIL DE CULIACAN</t>
  </si>
  <si>
    <t>211200502100303</t>
  </si>
  <si>
    <t>DESARROLLO INTEGRAL DE LA FAMILIA</t>
  </si>
  <si>
    <t>211200502100304</t>
  </si>
  <si>
    <t>SERVICIOS DE SALUD DE SINALOA</t>
  </si>
  <si>
    <t>211200502100305</t>
  </si>
  <si>
    <t>JUNTA DE ASISTENCIA PRIVADA DEL ESTADO DE SINALOA</t>
  </si>
  <si>
    <t>211200502100902</t>
  </si>
  <si>
    <t>PROVISIONES SALARIALES Y ECONOMICAS ORGANISMOS SALUD</t>
  </si>
  <si>
    <t>211200901200101</t>
  </si>
  <si>
    <t>211200901200102</t>
  </si>
  <si>
    <t>211200901200103</t>
  </si>
  <si>
    <t>211200901200106</t>
  </si>
  <si>
    <t>PLAZAS SUBSIDIADAS  DEL SISTEMA ESTATAL DE EDUCACION BASICA</t>
  </si>
  <si>
    <t>211200901200201</t>
  </si>
  <si>
    <t>211200901200601</t>
  </si>
  <si>
    <t>CONALEP</t>
  </si>
  <si>
    <t>211200901200602</t>
  </si>
  <si>
    <t>ISEA</t>
  </si>
  <si>
    <t>211200903210201</t>
  </si>
  <si>
    <t>211200903210202</t>
  </si>
  <si>
    <t>211200903210203</t>
  </si>
  <si>
    <t>211200903210204</t>
  </si>
  <si>
    <t>211200903210206</t>
  </si>
  <si>
    <t>211200903210301</t>
  </si>
  <si>
    <t>SUBSIDIOS SALUD</t>
  </si>
  <si>
    <t>211200903210302</t>
  </si>
  <si>
    <t>REGIMEN ESTATAL DE PROTECCION SOCIAL EN SALUD</t>
  </si>
  <si>
    <t>211200903210401</t>
  </si>
  <si>
    <t>SUBSIDIOS ASISTENCIA SOCIAL</t>
  </si>
  <si>
    <t>211300104000101</t>
  </si>
  <si>
    <t>211300203000101</t>
  </si>
  <si>
    <t>211300601170102</t>
  </si>
  <si>
    <t>MAGISTERIO</t>
  </si>
  <si>
    <t>211300601170104</t>
  </si>
  <si>
    <t>ADMINISTRATIVOS</t>
  </si>
  <si>
    <t>211300601170201</t>
  </si>
  <si>
    <t>ISSSTEESIN (FAFEF)</t>
  </si>
  <si>
    <t>211300601170202</t>
  </si>
  <si>
    <t>ISSSTEESIN</t>
  </si>
  <si>
    <t>211300601170203</t>
  </si>
  <si>
    <t>INSTITUTO DE PENSIONES DEL ESTADO DE SINALOA</t>
  </si>
  <si>
    <t>211300601170302</t>
  </si>
  <si>
    <t>APORTACION PATRONAL AL SISTEMA DE PENSIONES</t>
  </si>
  <si>
    <t>211300601170901</t>
  </si>
  <si>
    <t>2111109032125</t>
  </si>
  <si>
    <t>FONDO PARA EL FORTALECIMIENTO DE LA INFRAESTRUCTURA ESTATAL Y MUNICIPAL</t>
  </si>
  <si>
    <t>INSTITUTO ELECTORAL DEL ESTADO DE SINALOA</t>
  </si>
  <si>
    <t>INSTITUTO DE LA DEFENSORIA PUBLICA DEL ESTADO DE SINALOA</t>
  </si>
  <si>
    <t>211110502050710</t>
  </si>
  <si>
    <t>INFRAESTRUCTURA DEPORTIVA (PROGRAMAS REGIONALES)</t>
  </si>
  <si>
    <t>211110502050714</t>
  </si>
  <si>
    <t>INFRAESTRUCTURA DEPORTIVA (FORTALECIMIENTO FINANCIERO)</t>
  </si>
  <si>
    <t>211110502070521</t>
  </si>
  <si>
    <t>INFRAESTRUCTURA CARRETERA (FORTALECIMIENTO FINANCIERO)</t>
  </si>
  <si>
    <t>211110502070801</t>
  </si>
  <si>
    <t>MEJORAMIENTO DE VIALIDADES URBANAS</t>
  </si>
  <si>
    <t>211110502070804</t>
  </si>
  <si>
    <t>VIALIDADES URBANAS (PROGRAMAS REGIONALES)</t>
  </si>
  <si>
    <t>211110502070807</t>
  </si>
  <si>
    <t>INFRAESTRUCTURA URBANA (PROGRAMAS REGIONALES)</t>
  </si>
  <si>
    <t>211110502070808</t>
  </si>
  <si>
    <t>INFRAESTRUCTURA URBANA</t>
  </si>
  <si>
    <t>211110502070822</t>
  </si>
  <si>
    <t>INFRAESTRUCTURA URBANA (FORTALECIMIENTO FINANCIERO)</t>
  </si>
  <si>
    <t>211110502070823</t>
  </si>
  <si>
    <t>VIALIDADES URBANAS (FORTALECIMIENTO FINANCIERO)</t>
  </si>
  <si>
    <t>DIRECCION DE DESARROLLO SECTORIAL</t>
  </si>
  <si>
    <t>DIRECCION DE FINANCIAMIENTO</t>
  </si>
  <si>
    <t>211110502100116</t>
  </si>
  <si>
    <t>UNIDAD DE ESTUDIOS Y PROYECTOS</t>
  </si>
  <si>
    <t>211110901200504</t>
  </si>
  <si>
    <t>ESCUELAS AL CIEN FAM</t>
  </si>
  <si>
    <t>211110901200702</t>
  </si>
  <si>
    <t>FONDO DE APORTACIONES PARA LA SEGURIDAD PUBLICA (REMANENTE)</t>
  </si>
  <si>
    <t>211110902200619</t>
  </si>
  <si>
    <t>211110902200659</t>
  </si>
  <si>
    <t>MEDIO AMBIENTE Y RECURSOS NATURALES (REMANENTES)</t>
  </si>
  <si>
    <t>211110902200702</t>
  </si>
  <si>
    <t>SISTEMA DE PROTECCION SOCIAL EN SALUD (FONDO DE PREVISION PRESUPUESTAL 2%)</t>
  </si>
  <si>
    <t>211110903210312</t>
  </si>
  <si>
    <t>SUBSIDIOS SEGURIDAD PUBLICA MUNICIPIO DE ELOTA</t>
  </si>
  <si>
    <t>211110903210313</t>
  </si>
  <si>
    <t>SUBSIDIOS SEGURIDAD PUBLICA MUNICIPIO DE MOCORITO</t>
  </si>
  <si>
    <t>PROGRAMA DE AGUA POTABLE, ALCANTARILLADO Y SANEAMIENTO APARTADO URBANO (APAZU-APAUR)</t>
  </si>
  <si>
    <t>PROGRAMA DE AGUA POTABLE, ALCANTARILLADO Y SANEAMIENTO APARTADO RURAL (PROSAPPYS-APARURAL)</t>
  </si>
  <si>
    <t>PROGRAMA TRATAMIENTO DE AGUAS RESIDUALES (PROTAR-PROSAN)</t>
  </si>
  <si>
    <t>PROYECTO DE DESARROLLO INTEGRAL PARA ORGANISMOS OPERADORES (PROME-PRODI)</t>
  </si>
  <si>
    <t>211110903212501</t>
  </si>
  <si>
    <t>PARTIDO MORENA</t>
  </si>
  <si>
    <t>211200502050328</t>
  </si>
  <si>
    <t>CENTRO DE ESTUDIOS DE BACHILLERATO</t>
  </si>
  <si>
    <t>211200502050329</t>
  </si>
  <si>
    <t>COLEGIO DE ESTUDIOS CIENTIFICOS Y TECNOLOGICOS DEL ESTADO DE SINALOA</t>
  </si>
  <si>
    <t>211200903210402</t>
  </si>
  <si>
    <t>SUBSIDIOS ASISTENCIA SOCIAL (REMANENTE)</t>
  </si>
  <si>
    <t>211110502020116</t>
  </si>
  <si>
    <t>DIRECCION DE DERECHOS HUMANOS</t>
  </si>
  <si>
    <t>SISTEMA ESTATAL DE PROTECCION INTEGRAL DE NIÑAS, NIÑOS Y ADOLESCENTES</t>
  </si>
  <si>
    <t>211110502030203</t>
  </si>
  <si>
    <t>2111105020306</t>
  </si>
  <si>
    <t>EDIFICIOS PUBLICOS</t>
  </si>
  <si>
    <t>211110502030601</t>
  </si>
  <si>
    <t>211110502040116</t>
  </si>
  <si>
    <t>DIRECCION DE FONDOS Y PROYECTOS</t>
  </si>
  <si>
    <t>211110502040117</t>
  </si>
  <si>
    <t>DIRECCION DE PLANEACION Y PROGRAMACION</t>
  </si>
  <si>
    <t>211110502040118</t>
  </si>
  <si>
    <t>DIRECCION DE NORMATIVIDAD DE PROGRAMAS SOCIALES</t>
  </si>
  <si>
    <t>211110502040119</t>
  </si>
  <si>
    <t>DIRECCION DE EVALUACION Y MONITOREO DE PROGRAMAS SOCIALES</t>
  </si>
  <si>
    <t>211110502050111</t>
  </si>
  <si>
    <t>211110502050502</t>
  </si>
  <si>
    <t>INFRAESTRUCTURA EDUCATIVA (PROGRAMAS REGIONALES)</t>
  </si>
  <si>
    <t>211110502050701</t>
  </si>
  <si>
    <t>Del 1 de enero al 31 de diciembre de 2017</t>
  </si>
  <si>
    <t>Cuenta Pública 2017</t>
  </si>
  <si>
    <t>211110502060114</t>
  </si>
  <si>
    <t>DIRECCION DE INNOVACION, SANIDAD E INOCUIDAD</t>
  </si>
  <si>
    <t>211110502060106</t>
  </si>
  <si>
    <t>DIRECCION DE MERCADOS</t>
  </si>
  <si>
    <t>211110502070115</t>
  </si>
  <si>
    <t>DIRECCION DE INFRAESTRUCTURA Y ESTUDIOS DE FACTIBILIDAD</t>
  </si>
  <si>
    <t>211110502070516</t>
  </si>
  <si>
    <t>INFRAESTRUCTURA CARRETERA (PROGRAMAS REGIONALES)</t>
  </si>
  <si>
    <t>211110502070820</t>
  </si>
  <si>
    <t>211110502070824</t>
  </si>
  <si>
    <t>INFRAESTRUCTURA URBANA (REMANENTE - FORTALECIMIENTO FINANCIERO)</t>
  </si>
  <si>
    <t>211110502090113</t>
  </si>
  <si>
    <t>DIRECCION DE PROMOCION ECONOMICA</t>
  </si>
  <si>
    <t>211110502100204</t>
  </si>
  <si>
    <t>211110502100501</t>
  </si>
  <si>
    <t>211110502100507</t>
  </si>
  <si>
    <t>INFRAESTRUCTURA HOSPITALARIA (PROGRAMAS REGIONALES)</t>
  </si>
  <si>
    <t>211110502100513</t>
  </si>
  <si>
    <t>INFRAESTRUCTURA HOSPITALARIA (REMANENTE - FORTALECIMIENTO FINANCIERO)</t>
  </si>
  <si>
    <t>211110502200504</t>
  </si>
  <si>
    <t>211110502210117</t>
  </si>
  <si>
    <t>COORDINACION DE ESTRATEGIA DIGITAL</t>
  </si>
  <si>
    <t>211110502210118</t>
  </si>
  <si>
    <t>DIRECCION DE REDES SOCIALES Y PLATAFORMAS</t>
  </si>
  <si>
    <t>211110502210119</t>
  </si>
  <si>
    <t>COORDINACION DE PROYECTOS ESPECIALES Y RELACIONES INTERINSTITUCIONALES</t>
  </si>
  <si>
    <t>211110502210120</t>
  </si>
  <si>
    <t>DIRECCION DE PROYECTOS ESPECIALES</t>
  </si>
  <si>
    <t>211110502210121</t>
  </si>
  <si>
    <t>DIRECCION DE RELACIONES INTERINSTITUCIONALES</t>
  </si>
  <si>
    <t>211110502210123</t>
  </si>
  <si>
    <t>DIRECCION DE SEGURIDAD Y ACCESO INFORMATICO</t>
  </si>
  <si>
    <t>211110502220116</t>
  </si>
  <si>
    <t>SUBSECRETRARIA DE TRANSPARENCIA Y CONTRALORIA SOCIAL</t>
  </si>
  <si>
    <t>211110502220117</t>
  </si>
  <si>
    <t>DIRECCION DE POLITICA DE TRANSPARENCIA</t>
  </si>
  <si>
    <t>2111105022301</t>
  </si>
  <si>
    <t>SECRETARIA DE DESARROLLO SUSTENTABLE</t>
  </si>
  <si>
    <t>211110502230101</t>
  </si>
  <si>
    <t>211110502230102</t>
  </si>
  <si>
    <t>211110502230103</t>
  </si>
  <si>
    <t>DIRECCION DE GESTION Y ADMINISTRACION URBANA</t>
  </si>
  <si>
    <t>211110502230104</t>
  </si>
  <si>
    <t>DIRECCION DE PLANEACION URBANA</t>
  </si>
  <si>
    <t>211110502230105</t>
  </si>
  <si>
    <t>211110502230106</t>
  </si>
  <si>
    <t>211110502230107</t>
  </si>
  <si>
    <t>DIRECCION DE PROTECCION AL  AMBIENTE</t>
  </si>
  <si>
    <t>211110502230108</t>
  </si>
  <si>
    <t>DIRECCION DE ENERGIA</t>
  </si>
  <si>
    <t>211110502230109</t>
  </si>
  <si>
    <t>2111105022305</t>
  </si>
  <si>
    <t>211110502230501</t>
  </si>
  <si>
    <t>2111105022306</t>
  </si>
  <si>
    <t>211110502230601</t>
  </si>
  <si>
    <t>VIALIDADES URBANAS</t>
  </si>
  <si>
    <t>211110502230602</t>
  </si>
  <si>
    <t>211110502230603</t>
  </si>
  <si>
    <t>211110502230604</t>
  </si>
  <si>
    <t>211110502230605</t>
  </si>
  <si>
    <t>211110502230606</t>
  </si>
  <si>
    <t>2111105022307</t>
  </si>
  <si>
    <t>DESARROLLO SUSTENTABLE</t>
  </si>
  <si>
    <t>211110502230701</t>
  </si>
  <si>
    <t>211110502230703</t>
  </si>
  <si>
    <t>211110502240101</t>
  </si>
  <si>
    <t>211110502240102</t>
  </si>
  <si>
    <t>211110502240103</t>
  </si>
  <si>
    <t>211110502240104</t>
  </si>
  <si>
    <t>DIRECCION DE INFRAESTRUCTURA PESQUERA</t>
  </si>
  <si>
    <t>211110502240105</t>
  </si>
  <si>
    <t>DIRECCION DE PESCA DEPORTIVA</t>
  </si>
  <si>
    <t>211110502240106</t>
  </si>
  <si>
    <t>DIRECCION DE INSPECCION, VIGILANCIA, CONCESIONES Y PERMISOS</t>
  </si>
  <si>
    <t>211110502240107</t>
  </si>
  <si>
    <t>SUBSECRETARIA DE ACUACULTURA</t>
  </si>
  <si>
    <t>211110502240108</t>
  </si>
  <si>
    <t>DIRECCION DE ACUACULTURA</t>
  </si>
  <si>
    <t>211110502240109</t>
  </si>
  <si>
    <t>DIRECCION DE AGUAS CONTINENTALES</t>
  </si>
  <si>
    <t>211110502240110</t>
  </si>
  <si>
    <t>DIRECCION DE SANIDAD E INOCUIDAD</t>
  </si>
  <si>
    <t>2111105022405</t>
  </si>
  <si>
    <t>FOMENTO PESQUERO Y ACUICOLA</t>
  </si>
  <si>
    <t>211110502240501</t>
  </si>
  <si>
    <t>PESCA Y ACUACULTURA</t>
  </si>
  <si>
    <t>2111108011906</t>
  </si>
  <si>
    <t>PARTICIPACIONES A MUNICIPIOS EN MATERIA DE APUESTAS Y SORTEOS</t>
  </si>
  <si>
    <t>211110801190602</t>
  </si>
  <si>
    <t>211110801190605</t>
  </si>
  <si>
    <t>211110801190608</t>
  </si>
  <si>
    <t>211110801190611</t>
  </si>
  <si>
    <t>211110801190616</t>
  </si>
  <si>
    <t>211110901200505</t>
  </si>
  <si>
    <t>INFRAESTRUCTURA DE EDUCACION BASICA (FAM)</t>
  </si>
  <si>
    <t>211110901200506</t>
  </si>
  <si>
    <t>INFRAESTRUCTURA DE EDUCACION MEDIA SUPERIOR (FAM)</t>
  </si>
  <si>
    <t>211110901200507</t>
  </si>
  <si>
    <t>INFRAESTRUCTURA DE EDUCACION SUPERIOR (FAM)</t>
  </si>
  <si>
    <t>211110901200508</t>
  </si>
  <si>
    <t>INFRAESTRUCTURA DE EDUCACION BASICA, MEDIA SUPERIOR Y SUPERIOR (INGRESO POR REMANENTE FAM POTENCIADO)</t>
  </si>
  <si>
    <t>2111109022003</t>
  </si>
  <si>
    <t>FIDEICOMISO PARA LA INFRAESTRUCTURA EN LOS ESTADOS (FIES)</t>
  </si>
  <si>
    <t>211110902200302</t>
  </si>
  <si>
    <t>DESARROLLO URBANO (FIES)</t>
  </si>
  <si>
    <t>211110902200303</t>
  </si>
  <si>
    <t>MEJORAMIENTO DE VIALIDADES (FIES)</t>
  </si>
  <si>
    <t>211110902200630</t>
  </si>
  <si>
    <t>PROGRAMA DE ACTUALIZACION DEL REGISTRO DE CONTRIBUYENTES (PAR)</t>
  </si>
  <si>
    <t>211110902200670</t>
  </si>
  <si>
    <t>FOMENTO AGROPECUARIO (REMANENTE)</t>
  </si>
  <si>
    <t>2111109032109</t>
  </si>
  <si>
    <t>211110903210901</t>
  </si>
  <si>
    <t>211110903211102</t>
  </si>
  <si>
    <t>REGISTRO CIVIL (REMANENTE)</t>
  </si>
  <si>
    <t>211110903211806</t>
  </si>
  <si>
    <t>PROGRAMA DE HIDRICO</t>
  </si>
  <si>
    <t>211110903211813</t>
  </si>
  <si>
    <t>PROGRAMA DE AGUA POTABLE, ALCANTARILLADO Y SANEAMIENTO, APARTADO AGUA LIMPIA (AAL) (REMANENTE)</t>
  </si>
  <si>
    <t>2111109032120</t>
  </si>
  <si>
    <t>SUBSIDIOS REGISTRO PUBLICO DE LA PROPIEDAD Y EL COMERCIO</t>
  </si>
  <si>
    <t>211110903212001</t>
  </si>
  <si>
    <t>REGISTRO PUBLICO DE LA PROPIEDAD Y EL COMERCIO</t>
  </si>
  <si>
    <t>TRIBUNAL DEJUSTICIA ADMINISTRATIVA DEL ESTADO DE SINALOA</t>
  </si>
  <si>
    <t>2111403050001</t>
  </si>
  <si>
    <t>FISCALIA GENERAL DEL ESTADO</t>
  </si>
  <si>
    <t>211140305000101</t>
  </si>
  <si>
    <t>DESPACHO DEL FISCAL</t>
  </si>
  <si>
    <t>211140305000102</t>
  </si>
  <si>
    <t>VICEFISCALIA GENERAL</t>
  </si>
  <si>
    <t>211140305000103</t>
  </si>
  <si>
    <t>VICEFISCALIA REGIONAL ZONA NORTE</t>
  </si>
  <si>
    <t>211140305000104</t>
  </si>
  <si>
    <t>VICEFISCALIA REGIONAL ZONA CENTRO</t>
  </si>
  <si>
    <t>211140305000105</t>
  </si>
  <si>
    <t>VICEFISCALIA REGIONAL ZONA SUR</t>
  </si>
  <si>
    <t>211140305000106</t>
  </si>
  <si>
    <t>211140305000107</t>
  </si>
  <si>
    <t>DIRECCION DE INVESTIGACION CRIMINALISTICA Y SERVICIOS PERICIALES</t>
  </si>
  <si>
    <t>211140305000108</t>
  </si>
  <si>
    <t>211140305000109</t>
  </si>
  <si>
    <t>211140305000110</t>
  </si>
  <si>
    <t>211140305000111</t>
  </si>
  <si>
    <t>211140305000112</t>
  </si>
  <si>
    <t>VICEFISCALIA DE DERECHOS HUMANOS Y ATENCION A VICTIMAS</t>
  </si>
  <si>
    <t>211140401000115</t>
  </si>
  <si>
    <t>PARTIDO INDEPENDIENTE DE SINALOA</t>
  </si>
  <si>
    <t>TRIBUNAL ELECTORAL DEL ESTADO DE SINALOA</t>
  </si>
  <si>
    <t>211200502040302</t>
  </si>
  <si>
    <t>INSTITUTO DE LA VIVIENDA DEL ESTADO DE SINALOA</t>
  </si>
  <si>
    <t>211200502050306</t>
  </si>
  <si>
    <t>INSTITUTO SINALOENSE DE CULTURA FISICA Y EL DEPORTE</t>
  </si>
  <si>
    <t>UNIVERSIDAD AUTONOMA INTERCULTURAL DE SINALOA</t>
  </si>
  <si>
    <t>UNIVERSIDAD TECNOLOGICA DE ESCUINAPA</t>
  </si>
  <si>
    <t>211200502050330</t>
  </si>
  <si>
    <t>ESCUELA NORMAL EXPERIMENTAL DE EL FUERTE</t>
  </si>
  <si>
    <t>2112005020703</t>
  </si>
  <si>
    <t>ENTIDADES PUBLICAS DESCENTRALIZADAS SDUOP</t>
  </si>
  <si>
    <t>211200502070301</t>
  </si>
  <si>
    <t>DESARROLLO URBANO TRES RIOS</t>
  </si>
  <si>
    <t>211200502100306</t>
  </si>
  <si>
    <t>2112005022303</t>
  </si>
  <si>
    <t>211200502230301</t>
  </si>
  <si>
    <t>211200502230302</t>
  </si>
  <si>
    <t>2112005022403</t>
  </si>
  <si>
    <t>ENTIDADES PUBLICAS DESCENTRALIZADAS SPA</t>
  </si>
  <si>
    <t>211200502240301</t>
  </si>
  <si>
    <t>211200903210216</t>
  </si>
  <si>
    <t>UNIVERSIDAD AUTONOMA INTERCULTURAL DE SINALOA (REMANENTE)</t>
  </si>
  <si>
    <t>211200903210220</t>
  </si>
  <si>
    <t>2112009040101</t>
  </si>
  <si>
    <t>APOYO A CENTROS Y ORGANIZACIONES DE EDUCACION</t>
  </si>
  <si>
    <t>211200904010101</t>
  </si>
  <si>
    <t>211300601170204</t>
  </si>
  <si>
    <t>ISSSTEESIN (PROPIOS)</t>
  </si>
  <si>
    <t>2111109040101</t>
  </si>
  <si>
    <t>211110904010101</t>
  </si>
  <si>
    <t>211110904010102</t>
  </si>
  <si>
    <t>211110904010103</t>
  </si>
  <si>
    <t>211110904010104</t>
  </si>
  <si>
    <t>21</t>
  </si>
  <si>
    <t>SECTOR PUBLICO NO FINANCIERO</t>
  </si>
  <si>
    <t>211</t>
  </si>
  <si>
    <t>GOBIERNO GENERAL ESTATAL O DEL DISTRITO FEDERAL</t>
  </si>
  <si>
    <t>2111</t>
  </si>
  <si>
    <t>GOBIERNO ESTATAL O DEL DISTRITO FEDERAL</t>
  </si>
  <si>
    <t>EJECUTIVO DEL ESTADO</t>
  </si>
  <si>
    <t>SECRETARIA DE DESARROLLO SOCIAL</t>
  </si>
  <si>
    <t>ENTIDADES SECTORIZADAS</t>
  </si>
  <si>
    <t>INSTANCIAS DE COORDINACION</t>
  </si>
  <si>
    <t>SECRETARIA DE AGRICULTURA Y GANADERIA</t>
  </si>
  <si>
    <t>PROVISIONES SALARIALES Y ECONOMICAS AGRICULTURA Y GANADERIA</t>
  </si>
  <si>
    <t>SECRETARIA DE OBRAS PUBLICAS</t>
  </si>
  <si>
    <t>PROVISIONES SALARIALES Y ECONOMICAS OBRAS PUBLICAS</t>
  </si>
  <si>
    <t>COORDINACION DE COMUNICACION SOCIAL (CCS)</t>
  </si>
  <si>
    <t>REPRESENTACION DEL GOBIERNO DEL ESTADO EN LA CIUDAD DE MEXICO (CDMX)</t>
  </si>
  <si>
    <t>SECRETARIA DE INNOVACION</t>
  </si>
  <si>
    <t>PROVISIONES SALARIALES Y ECONOMICAS INNOVACION</t>
  </si>
  <si>
    <t>SECRETARIA DE TRANSPARENCIA Y RENDICION DE CUENTAS</t>
  </si>
  <si>
    <t>2111105022304</t>
  </si>
  <si>
    <t>2111105022401</t>
  </si>
  <si>
    <t>SECRETARIA DE PESCA Y ACUACULTURA</t>
  </si>
  <si>
    <t>2112</t>
  </si>
  <si>
    <t>2112005022309</t>
  </si>
  <si>
    <t>PROVISIONES SALARIALES Y ECONOMICAS DESARROLLO SUSTENTABLE</t>
  </si>
  <si>
    <t>2112005022409</t>
  </si>
  <si>
    <t>2113</t>
  </si>
  <si>
    <t>211110502020212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</si>
</sst>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6.95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2" borderId="0" xfId="0" applyFont="1" applyFill="1"/>
    <xf numFmtId="0" fontId="2" fillId="2" borderId="6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justify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0" fillId="0" borderId="0" xfId="0" applyNumberFormat="1"/>
    <xf numFmtId="0" fontId="0" fillId="0" borderId="0" xfId="0" applyFont="1"/>
    <xf numFmtId="3" fontId="5" fillId="0" borderId="13" xfId="0" applyNumberFormat="1" applyFont="1" applyBorder="1" applyAlignment="1">
      <alignment horizontal="right" vertical="center"/>
    </xf>
    <xf numFmtId="0" fontId="7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8" fillId="0" borderId="0" xfId="0" applyNumberFormat="1" applyFont="1"/>
    <xf numFmtId="3" fontId="5" fillId="0" borderId="4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0" xfId="0" applyFont="1"/>
    <xf numFmtId="0" fontId="8" fillId="0" borderId="13" xfId="0" applyFont="1" applyBorder="1"/>
    <xf numFmtId="3" fontId="10" fillId="0" borderId="12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justify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10" fillId="0" borderId="14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8" fillId="0" borderId="14" xfId="0" applyFont="1" applyBorder="1"/>
    <xf numFmtId="0" fontId="8" fillId="0" borderId="12" xfId="0" applyFont="1" applyBorder="1"/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justify" wrapText="1"/>
    </xf>
    <xf numFmtId="0" fontId="4" fillId="2" borderId="11" xfId="0" applyFont="1" applyFill="1" applyBorder="1" applyAlignment="1">
      <alignment horizontal="justify" vertical="center" wrapText="1"/>
    </xf>
    <xf numFmtId="0" fontId="13" fillId="0" borderId="0" xfId="0" applyFont="1" applyFill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2" fillId="2" borderId="7" xfId="0" applyFont="1" applyFill="1" applyBorder="1" applyAlignment="1">
      <alignment horizontal="justify" vertical="top" wrapText="1"/>
    </xf>
    <xf numFmtId="0" fontId="9" fillId="0" borderId="0" xfId="0" applyFont="1" applyFill="1"/>
    <xf numFmtId="0" fontId="4" fillId="2" borderId="7" xfId="0" applyFont="1" applyFill="1" applyBorder="1" applyAlignment="1">
      <alignment horizontal="justify" vertical="center" wrapText="1"/>
    </xf>
    <xf numFmtId="3" fontId="10" fillId="0" borderId="4" xfId="0" applyNumberFormat="1" applyFont="1" applyBorder="1" applyAlignment="1">
      <alignment horizontal="right" vertical="center"/>
    </xf>
    <xf numFmtId="0" fontId="8" fillId="0" borderId="9" xfId="0" applyFont="1" applyBorder="1"/>
    <xf numFmtId="37" fontId="12" fillId="3" borderId="12" xfId="1" applyNumberFormat="1" applyFont="1" applyFill="1" applyBorder="1" applyAlignment="1" applyProtection="1">
      <alignment horizontal="center" vertical="center"/>
    </xf>
    <xf numFmtId="37" fontId="12" fillId="3" borderId="12" xfId="1" applyNumberFormat="1" applyFont="1" applyFill="1" applyBorder="1" applyAlignment="1" applyProtection="1">
      <alignment horizontal="center" vertical="center" wrapText="1"/>
    </xf>
    <xf numFmtId="37" fontId="12" fillId="3" borderId="12" xfId="1" applyNumberFormat="1" applyFont="1" applyFill="1" applyBorder="1" applyAlignment="1" applyProtection="1">
      <alignment horizontal="center"/>
    </xf>
    <xf numFmtId="3" fontId="11" fillId="0" borderId="7" xfId="0" applyNumberFormat="1" applyFont="1" applyBorder="1" applyAlignment="1">
      <alignment horizontal="right" vertical="center"/>
    </xf>
    <xf numFmtId="37" fontId="12" fillId="3" borderId="9" xfId="1" applyNumberFormat="1" applyFont="1" applyFill="1" applyBorder="1" applyAlignment="1" applyProtection="1">
      <alignment horizontal="center"/>
    </xf>
    <xf numFmtId="37" fontId="12" fillId="3" borderId="10" xfId="1" applyNumberFormat="1" applyFont="1" applyFill="1" applyBorder="1" applyAlignment="1" applyProtection="1">
      <alignment horizontal="center"/>
    </xf>
    <xf numFmtId="37" fontId="12" fillId="3" borderId="11" xfId="1" applyNumberFormat="1" applyFont="1" applyFill="1" applyBorder="1" applyAlignment="1" applyProtection="1">
      <alignment horizontal="center"/>
    </xf>
    <xf numFmtId="37" fontId="12" fillId="3" borderId="15" xfId="1" applyNumberFormat="1" applyFont="1" applyFill="1" applyBorder="1" applyAlignment="1" applyProtection="1">
      <alignment horizontal="center" vertical="center" wrapText="1"/>
    </xf>
    <xf numFmtId="37" fontId="12" fillId="3" borderId="14" xfId="1" applyNumberFormat="1" applyFont="1" applyFill="1" applyBorder="1" applyAlignment="1" applyProtection="1">
      <alignment horizontal="center" vertical="center" wrapText="1"/>
    </xf>
    <xf numFmtId="37" fontId="12" fillId="3" borderId="4" xfId="1" applyNumberFormat="1" applyFont="1" applyFill="1" applyBorder="1" applyAlignment="1" applyProtection="1">
      <alignment horizontal="center"/>
    </xf>
    <xf numFmtId="37" fontId="12" fillId="3" borderId="0" xfId="1" applyNumberFormat="1" applyFont="1" applyFill="1" applyBorder="1" applyAlignment="1" applyProtection="1">
      <alignment horizontal="center"/>
    </xf>
    <xf numFmtId="37" fontId="12" fillId="3" borderId="5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/>
    </xf>
    <xf numFmtId="37" fontId="12" fillId="3" borderId="2" xfId="1" applyNumberFormat="1" applyFont="1" applyFill="1" applyBorder="1" applyAlignment="1" applyProtection="1">
      <alignment horizontal="center"/>
    </xf>
    <xf numFmtId="37" fontId="12" fillId="3" borderId="3" xfId="1" applyNumberFormat="1" applyFont="1" applyFill="1" applyBorder="1" applyAlignment="1" applyProtection="1">
      <alignment horizontal="center"/>
    </xf>
    <xf numFmtId="37" fontId="12" fillId="3" borderId="4" xfId="1" applyNumberFormat="1" applyFont="1" applyFill="1" applyBorder="1" applyAlignment="1" applyProtection="1">
      <alignment horizontal="center"/>
      <protection locked="0"/>
    </xf>
    <xf numFmtId="37" fontId="12" fillId="3" borderId="0" xfId="1" applyNumberFormat="1" applyFont="1" applyFill="1" applyBorder="1" applyAlignment="1" applyProtection="1">
      <alignment horizontal="center"/>
      <protection locked="0"/>
    </xf>
    <xf numFmtId="37" fontId="12" fillId="3" borderId="5" xfId="1" applyNumberFormat="1" applyFont="1" applyFill="1" applyBorder="1" applyAlignment="1" applyProtection="1">
      <alignment horizontal="center"/>
      <protection locked="0"/>
    </xf>
    <xf numFmtId="37" fontId="12" fillId="3" borderId="6" xfId="1" applyNumberFormat="1" applyFont="1" applyFill="1" applyBorder="1" applyAlignment="1" applyProtection="1">
      <alignment horizontal="center"/>
    </xf>
    <xf numFmtId="37" fontId="12" fillId="3" borderId="7" xfId="1" applyNumberFormat="1" applyFont="1" applyFill="1" applyBorder="1" applyAlignment="1" applyProtection="1">
      <alignment horizontal="center"/>
    </xf>
    <xf numFmtId="37" fontId="12" fillId="3" borderId="8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3" xfId="1" applyNumberFormat="1" applyFont="1" applyFill="1" applyBorder="1" applyAlignment="1" applyProtection="1">
      <alignment horizontal="center" vertical="center" wrapText="1"/>
    </xf>
    <xf numFmtId="37" fontId="12" fillId="3" borderId="4" xfId="1" applyNumberFormat="1" applyFont="1" applyFill="1" applyBorder="1" applyAlignment="1" applyProtection="1">
      <alignment horizontal="center" vertical="center" wrapText="1"/>
    </xf>
    <xf numFmtId="37" fontId="12" fillId="3" borderId="5" xfId="1" applyNumberFormat="1" applyFont="1" applyFill="1" applyBorder="1" applyAlignment="1" applyProtection="1">
      <alignment horizontal="center" vertical="center" wrapText="1"/>
    </xf>
    <xf numFmtId="37" fontId="12" fillId="3" borderId="6" xfId="1" applyNumberFormat="1" applyFont="1" applyFill="1" applyBorder="1" applyAlignment="1" applyProtection="1">
      <alignment horizontal="center" vertical="center" wrapText="1"/>
    </xf>
    <xf numFmtId="37" fontId="12" fillId="3" borderId="8" xfId="1" applyNumberFormat="1" applyFont="1" applyFill="1" applyBorder="1" applyAlignment="1" applyProtection="1">
      <alignment horizontal="center" vertical="center" wrapText="1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2" fillId="3" borderId="8" xfId="1" applyNumberFormat="1" applyFont="1" applyFill="1" applyBorder="1" applyAlignment="1" applyProtection="1">
      <alignment horizontal="center" vertical="center"/>
    </xf>
    <xf numFmtId="37" fontId="12" fillId="3" borderId="12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9" xfId="3"/>
  </cellStyles>
  <dxfs count="0"/>
  <tableStyles count="0" defaultTableStyle="TableStyleMedium9" defaultPivotStyle="PivotStyleLight16"/>
  <colors>
    <mruColors>
      <color rgb="FF861D31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B12" sqref="B12"/>
    </sheetView>
  </sheetViews>
  <sheetFormatPr baseColWidth="10" defaultRowHeight="15" x14ac:dyDescent="0.25"/>
  <cols>
    <col min="1" max="1" width="10.28515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  <col min="9" max="9" width="13.7109375" bestFit="1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s="5" customFormat="1" x14ac:dyDescent="0.25">
      <c r="A5" s="92" t="s">
        <v>1250</v>
      </c>
      <c r="B5" s="93"/>
      <c r="C5" s="93"/>
      <c r="D5" s="93"/>
      <c r="E5" s="93"/>
      <c r="F5" s="93"/>
      <c r="G5" s="93"/>
      <c r="H5" s="94"/>
    </row>
    <row r="6" spans="1:8" x14ac:dyDescent="0.25">
      <c r="A6" s="101" t="s">
        <v>268</v>
      </c>
      <c r="B6" s="102"/>
      <c r="C6" s="102"/>
      <c r="D6" s="102"/>
      <c r="E6" s="102"/>
      <c r="F6" s="102"/>
      <c r="G6" s="102"/>
      <c r="H6" s="103"/>
    </row>
    <row r="7" spans="1:8" ht="12.75" customHeight="1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04" t="s">
        <v>2</v>
      </c>
      <c r="B8" s="105"/>
      <c r="C8" s="87" t="s">
        <v>3</v>
      </c>
      <c r="D8" s="88"/>
      <c r="E8" s="88"/>
      <c r="F8" s="88"/>
      <c r="G8" s="89"/>
      <c r="H8" s="90" t="s">
        <v>4</v>
      </c>
    </row>
    <row r="9" spans="1:8" ht="36" x14ac:dyDescent="0.25">
      <c r="A9" s="106"/>
      <c r="B9" s="107"/>
      <c r="C9" s="83" t="s">
        <v>5</v>
      </c>
      <c r="D9" s="84" t="s">
        <v>6</v>
      </c>
      <c r="E9" s="83" t="s">
        <v>7</v>
      </c>
      <c r="F9" s="83" t="s">
        <v>8</v>
      </c>
      <c r="G9" s="83" t="s">
        <v>9</v>
      </c>
      <c r="H9" s="91"/>
    </row>
    <row r="10" spans="1:8" x14ac:dyDescent="0.25">
      <c r="A10" s="108"/>
      <c r="B10" s="109"/>
      <c r="C10" s="85">
        <v>1</v>
      </c>
      <c r="D10" s="85">
        <v>2</v>
      </c>
      <c r="E10" s="85" t="s">
        <v>10</v>
      </c>
      <c r="F10" s="85">
        <v>4</v>
      </c>
      <c r="G10" s="85">
        <v>5</v>
      </c>
      <c r="H10" s="85" t="s">
        <v>11</v>
      </c>
    </row>
    <row r="11" spans="1:8" ht="4.9000000000000004" customHeight="1" x14ac:dyDescent="0.25">
      <c r="A11" s="6"/>
      <c r="B11" s="7"/>
      <c r="C11" s="4"/>
      <c r="D11" s="4"/>
      <c r="E11" s="4"/>
      <c r="F11" s="4"/>
      <c r="G11" s="4"/>
      <c r="H11" s="4"/>
    </row>
    <row r="12" spans="1:8" s="11" customFormat="1" x14ac:dyDescent="0.25">
      <c r="A12" s="23" t="s">
        <v>264</v>
      </c>
      <c r="B12" s="24" t="s">
        <v>265</v>
      </c>
      <c r="C12" s="25">
        <f>C13</f>
        <v>47983616386</v>
      </c>
      <c r="D12" s="25">
        <f>D13</f>
        <v>3903530545.6999998</v>
      </c>
      <c r="E12" s="25">
        <f t="shared" ref="E12:G12" si="0">E13</f>
        <v>51887146931.699997</v>
      </c>
      <c r="F12" s="25">
        <f t="shared" si="0"/>
        <v>51887146931.699997</v>
      </c>
      <c r="G12" s="25">
        <f t="shared" si="0"/>
        <v>51556767769.190002</v>
      </c>
      <c r="H12" s="25">
        <f>E12-F12</f>
        <v>0</v>
      </c>
    </row>
    <row r="13" spans="1:8" s="11" customFormat="1" x14ac:dyDescent="0.25">
      <c r="A13" s="23" t="s">
        <v>1432</v>
      </c>
      <c r="B13" s="26" t="s">
        <v>1433</v>
      </c>
      <c r="C13" s="25">
        <v>47983616386</v>
      </c>
      <c r="D13" s="25">
        <v>3903530545.6999998</v>
      </c>
      <c r="E13" s="25">
        <f t="shared" ref="E13:E107" si="1">C13+D13</f>
        <v>51887146931.699997</v>
      </c>
      <c r="F13" s="25">
        <v>51887146931.699997</v>
      </c>
      <c r="G13" s="25">
        <v>51556767769.190002</v>
      </c>
      <c r="H13" s="25">
        <f t="shared" ref="H13:H76" si="2">E13-F13</f>
        <v>0</v>
      </c>
    </row>
    <row r="14" spans="1:8" s="11" customFormat="1" x14ac:dyDescent="0.25">
      <c r="A14" s="23" t="s">
        <v>1434</v>
      </c>
      <c r="B14" s="26" t="s">
        <v>1435</v>
      </c>
      <c r="C14" s="25">
        <v>47983616386</v>
      </c>
      <c r="D14" s="25">
        <v>3903530545.6999998</v>
      </c>
      <c r="E14" s="25">
        <f t="shared" si="1"/>
        <v>51887146931.699997</v>
      </c>
      <c r="F14" s="25">
        <v>51887146931.699997</v>
      </c>
      <c r="G14" s="25">
        <v>51556767769.190002</v>
      </c>
      <c r="H14" s="25">
        <f t="shared" si="2"/>
        <v>0</v>
      </c>
    </row>
    <row r="15" spans="1:8" s="11" customFormat="1" x14ac:dyDescent="0.25">
      <c r="A15" s="23" t="s">
        <v>1436</v>
      </c>
      <c r="B15" s="26" t="s">
        <v>1437</v>
      </c>
      <c r="C15" s="25">
        <v>21570542890</v>
      </c>
      <c r="D15" s="25">
        <v>3246395582.96</v>
      </c>
      <c r="E15" s="25">
        <f t="shared" si="1"/>
        <v>24816938472.959999</v>
      </c>
      <c r="F15" s="25">
        <v>24816938472.959999</v>
      </c>
      <c r="G15" s="25">
        <v>24560706642.740002</v>
      </c>
      <c r="H15" s="25">
        <f t="shared" si="2"/>
        <v>0</v>
      </c>
    </row>
    <row r="16" spans="1:8" s="11" customFormat="1" x14ac:dyDescent="0.25">
      <c r="A16" s="23" t="s">
        <v>266</v>
      </c>
      <c r="B16" s="26" t="s">
        <v>267</v>
      </c>
      <c r="C16" s="25">
        <v>20458254492</v>
      </c>
      <c r="D16" s="25">
        <v>2671557711.6999998</v>
      </c>
      <c r="E16" s="25">
        <f t="shared" si="1"/>
        <v>23129812203.700001</v>
      </c>
      <c r="F16" s="25">
        <v>23129812203.700001</v>
      </c>
      <c r="G16" s="25">
        <v>22875318861.189999</v>
      </c>
      <c r="H16" s="25">
        <f t="shared" si="2"/>
        <v>0</v>
      </c>
    </row>
    <row r="17" spans="1:9" s="9" customFormat="1" x14ac:dyDescent="0.25">
      <c r="A17" s="27" t="s">
        <v>13</v>
      </c>
      <c r="B17" s="28" t="s">
        <v>1438</v>
      </c>
      <c r="C17" s="29">
        <v>30626362</v>
      </c>
      <c r="D17" s="29">
        <v>8856199.3100000005</v>
      </c>
      <c r="E17" s="29">
        <f t="shared" si="1"/>
        <v>39482561.310000002</v>
      </c>
      <c r="F17" s="29">
        <v>39482561.310000002</v>
      </c>
      <c r="G17" s="29">
        <v>39448554.450000003</v>
      </c>
      <c r="H17" s="29">
        <f t="shared" si="2"/>
        <v>0</v>
      </c>
    </row>
    <row r="18" spans="1:9" s="9" customFormat="1" x14ac:dyDescent="0.25">
      <c r="A18" s="27" t="s">
        <v>15</v>
      </c>
      <c r="B18" s="28" t="s">
        <v>16</v>
      </c>
      <c r="C18" s="29">
        <v>969950</v>
      </c>
      <c r="D18" s="29">
        <v>-969950</v>
      </c>
      <c r="E18" s="29">
        <f t="shared" si="1"/>
        <v>0</v>
      </c>
      <c r="F18" s="29">
        <v>0</v>
      </c>
      <c r="G18" s="29">
        <v>0</v>
      </c>
      <c r="H18" s="29">
        <f t="shared" si="2"/>
        <v>0</v>
      </c>
    </row>
    <row r="19" spans="1:9" s="9" customFormat="1" x14ac:dyDescent="0.25">
      <c r="A19" s="27" t="s">
        <v>17</v>
      </c>
      <c r="B19" s="28" t="s">
        <v>18</v>
      </c>
      <c r="C19" s="29">
        <v>276731900</v>
      </c>
      <c r="D19" s="29">
        <v>171865991.56</v>
      </c>
      <c r="E19" s="29">
        <f t="shared" si="1"/>
        <v>448597891.56</v>
      </c>
      <c r="F19" s="29">
        <v>448597891.56</v>
      </c>
      <c r="G19" s="29">
        <v>447644128.49000001</v>
      </c>
      <c r="H19" s="29">
        <f t="shared" si="2"/>
        <v>0</v>
      </c>
    </row>
    <row r="20" spans="1:9" s="9" customFormat="1" x14ac:dyDescent="0.25">
      <c r="A20" s="27" t="s">
        <v>19</v>
      </c>
      <c r="B20" s="28" t="s">
        <v>20</v>
      </c>
      <c r="C20" s="29">
        <v>96457872</v>
      </c>
      <c r="D20" s="29">
        <v>13099692.01</v>
      </c>
      <c r="E20" s="29">
        <f t="shared" si="1"/>
        <v>109557564.01000001</v>
      </c>
      <c r="F20" s="29">
        <v>109557564.01000001</v>
      </c>
      <c r="G20" s="29">
        <v>109434638.3</v>
      </c>
      <c r="H20" s="29">
        <f t="shared" si="2"/>
        <v>0</v>
      </c>
    </row>
    <row r="21" spans="1:9" s="9" customFormat="1" x14ac:dyDescent="0.25">
      <c r="A21" s="27" t="s">
        <v>21</v>
      </c>
      <c r="B21" s="28" t="s">
        <v>22</v>
      </c>
      <c r="C21" s="29">
        <v>497844</v>
      </c>
      <c r="D21" s="29">
        <v>-1624.62</v>
      </c>
      <c r="E21" s="29">
        <f t="shared" si="1"/>
        <v>496219.38</v>
      </c>
      <c r="F21" s="29">
        <v>496219.38</v>
      </c>
      <c r="G21" s="29">
        <v>494869.06</v>
      </c>
      <c r="H21" s="29">
        <f t="shared" si="2"/>
        <v>0</v>
      </c>
    </row>
    <row r="22" spans="1:9" s="9" customFormat="1" x14ac:dyDescent="0.25">
      <c r="A22" s="27" t="s">
        <v>23</v>
      </c>
      <c r="B22" s="28" t="s">
        <v>24</v>
      </c>
      <c r="C22" s="29">
        <v>525632760</v>
      </c>
      <c r="D22" s="29">
        <v>464628803.66000003</v>
      </c>
      <c r="E22" s="29">
        <f t="shared" si="1"/>
        <v>990261563.66000009</v>
      </c>
      <c r="F22" s="29">
        <v>990261563.65999997</v>
      </c>
      <c r="G22" s="29">
        <v>960583700.86000001</v>
      </c>
      <c r="H22" s="29">
        <f t="shared" si="2"/>
        <v>0</v>
      </c>
    </row>
    <row r="23" spans="1:9" s="9" customFormat="1" x14ac:dyDescent="0.25">
      <c r="A23" s="27" t="s">
        <v>25</v>
      </c>
      <c r="B23" s="28" t="s">
        <v>26</v>
      </c>
      <c r="C23" s="29">
        <v>50288084</v>
      </c>
      <c r="D23" s="29">
        <v>6273673.9400000004</v>
      </c>
      <c r="E23" s="29">
        <f t="shared" si="1"/>
        <v>56561757.939999998</v>
      </c>
      <c r="F23" s="29">
        <v>56561757.939999998</v>
      </c>
      <c r="G23" s="29">
        <v>56485327.259999998</v>
      </c>
      <c r="H23" s="29">
        <f t="shared" si="2"/>
        <v>0</v>
      </c>
    </row>
    <row r="24" spans="1:9" s="9" customFormat="1" x14ac:dyDescent="0.25">
      <c r="A24" s="27" t="s">
        <v>27</v>
      </c>
      <c r="B24" s="28" t="s">
        <v>28</v>
      </c>
      <c r="C24" s="29">
        <v>3400017</v>
      </c>
      <c r="D24" s="29">
        <v>-349778.49</v>
      </c>
      <c r="E24" s="29">
        <f t="shared" si="1"/>
        <v>3050238.51</v>
      </c>
      <c r="F24" s="29">
        <v>3050238.51</v>
      </c>
      <c r="G24" s="29">
        <v>3050238.51</v>
      </c>
      <c r="H24" s="29">
        <f t="shared" si="2"/>
        <v>0</v>
      </c>
    </row>
    <row r="25" spans="1:9" s="9" customFormat="1" x14ac:dyDescent="0.25">
      <c r="A25" s="27" t="s">
        <v>29</v>
      </c>
      <c r="B25" s="28" t="s">
        <v>30</v>
      </c>
      <c r="C25" s="29">
        <v>41462636</v>
      </c>
      <c r="D25" s="29">
        <v>-38920368.439999998</v>
      </c>
      <c r="E25" s="29">
        <f t="shared" si="1"/>
        <v>2542267.5600000024</v>
      </c>
      <c r="F25" s="29">
        <v>2542267.56</v>
      </c>
      <c r="G25" s="29">
        <v>2133472.7999999998</v>
      </c>
      <c r="H25" s="29">
        <f t="shared" si="2"/>
        <v>0</v>
      </c>
    </row>
    <row r="26" spans="1:9" s="9" customFormat="1" x14ac:dyDescent="0.25">
      <c r="A26" s="27" t="s">
        <v>1235</v>
      </c>
      <c r="B26" s="28" t="s">
        <v>1236</v>
      </c>
      <c r="C26" s="29">
        <v>0</v>
      </c>
      <c r="D26" s="29">
        <v>141943612.69</v>
      </c>
      <c r="E26" s="29">
        <f t="shared" si="1"/>
        <v>141943612.69</v>
      </c>
      <c r="F26" s="29">
        <v>141943612.69</v>
      </c>
      <c r="G26" s="29">
        <v>141943612.69</v>
      </c>
      <c r="H26" s="29">
        <f t="shared" si="2"/>
        <v>0</v>
      </c>
    </row>
    <row r="27" spans="1:9" s="9" customFormat="1" x14ac:dyDescent="0.25">
      <c r="A27" s="27" t="s">
        <v>31</v>
      </c>
      <c r="B27" s="28" t="s">
        <v>32</v>
      </c>
      <c r="C27" s="29">
        <v>0</v>
      </c>
      <c r="D27" s="29">
        <v>12798373.35</v>
      </c>
      <c r="E27" s="29">
        <f t="shared" si="1"/>
        <v>12798373.35</v>
      </c>
      <c r="F27" s="29">
        <v>12798373.35</v>
      </c>
      <c r="G27" s="29">
        <v>12798373.35</v>
      </c>
      <c r="H27" s="29">
        <f t="shared" si="2"/>
        <v>0</v>
      </c>
    </row>
    <row r="28" spans="1:9" s="9" customFormat="1" x14ac:dyDescent="0.25">
      <c r="A28" s="27" t="s">
        <v>33</v>
      </c>
      <c r="B28" s="28" t="s">
        <v>34</v>
      </c>
      <c r="C28" s="29">
        <v>0</v>
      </c>
      <c r="D28" s="29">
        <v>24658418</v>
      </c>
      <c r="E28" s="29">
        <f t="shared" si="1"/>
        <v>24658418</v>
      </c>
      <c r="F28" s="29">
        <v>24658418</v>
      </c>
      <c r="G28" s="29">
        <v>24658418</v>
      </c>
      <c r="H28" s="29">
        <f t="shared" si="2"/>
        <v>0</v>
      </c>
    </row>
    <row r="29" spans="1:9" s="9" customFormat="1" x14ac:dyDescent="0.25">
      <c r="A29" s="27" t="s">
        <v>35</v>
      </c>
      <c r="B29" s="28" t="s">
        <v>1439</v>
      </c>
      <c r="C29" s="29">
        <v>95273695</v>
      </c>
      <c r="D29" s="29">
        <v>-16876302.539999999</v>
      </c>
      <c r="E29" s="29">
        <f t="shared" si="1"/>
        <v>78397392.460000008</v>
      </c>
      <c r="F29" s="29">
        <v>78397392.459999993</v>
      </c>
      <c r="G29" s="29">
        <v>78387776.870000005</v>
      </c>
      <c r="H29" s="29">
        <f t="shared" si="2"/>
        <v>0</v>
      </c>
    </row>
    <row r="30" spans="1:9" s="9" customFormat="1" x14ac:dyDescent="0.25">
      <c r="A30" s="27" t="s">
        <v>37</v>
      </c>
      <c r="B30" s="28" t="s">
        <v>1440</v>
      </c>
      <c r="C30" s="29">
        <v>17582389</v>
      </c>
      <c r="D30" s="29">
        <v>-3302255.29</v>
      </c>
      <c r="E30" s="29">
        <f t="shared" si="1"/>
        <v>14280133.710000001</v>
      </c>
      <c r="F30" s="29">
        <v>14280133.710000001</v>
      </c>
      <c r="G30" s="29">
        <v>14280133.710000001</v>
      </c>
      <c r="H30" s="29">
        <f t="shared" si="2"/>
        <v>0</v>
      </c>
    </row>
    <row r="31" spans="1:9" s="9" customFormat="1" x14ac:dyDescent="0.25">
      <c r="A31" s="27" t="s">
        <v>39</v>
      </c>
      <c r="B31" s="28" t="s">
        <v>1441</v>
      </c>
      <c r="C31" s="29">
        <v>8617631</v>
      </c>
      <c r="D31" s="29">
        <v>-8334928.2000000002</v>
      </c>
      <c r="E31" s="29">
        <f t="shared" si="1"/>
        <v>282702.79999999981</v>
      </c>
      <c r="F31" s="29">
        <v>282702.8</v>
      </c>
      <c r="G31" s="29">
        <v>281352.48</v>
      </c>
      <c r="H31" s="29">
        <f t="shared" si="2"/>
        <v>0</v>
      </c>
    </row>
    <row r="32" spans="1:9" s="9" customFormat="1" x14ac:dyDescent="0.25">
      <c r="A32" s="27" t="s">
        <v>41</v>
      </c>
      <c r="B32" s="28" t="s">
        <v>42</v>
      </c>
      <c r="C32" s="29">
        <v>262954085</v>
      </c>
      <c r="D32" s="29">
        <v>-260088585</v>
      </c>
      <c r="E32" s="29">
        <f t="shared" si="1"/>
        <v>2865500</v>
      </c>
      <c r="F32" s="29">
        <v>2865500</v>
      </c>
      <c r="G32" s="29">
        <v>2865500</v>
      </c>
      <c r="H32" s="29">
        <f t="shared" si="2"/>
        <v>0</v>
      </c>
      <c r="I32" s="12"/>
    </row>
    <row r="33" spans="1:9" s="9" customFormat="1" x14ac:dyDescent="0.25">
      <c r="A33" s="27" t="s">
        <v>43</v>
      </c>
      <c r="B33" s="28" t="s">
        <v>44</v>
      </c>
      <c r="C33" s="29">
        <v>161692000</v>
      </c>
      <c r="D33" s="29">
        <v>-155772110.40000001</v>
      </c>
      <c r="E33" s="29">
        <f t="shared" si="1"/>
        <v>5919889.599999994</v>
      </c>
      <c r="F33" s="29">
        <v>5919889.5999999996</v>
      </c>
      <c r="G33" s="29">
        <v>5919889.5999999996</v>
      </c>
      <c r="H33" s="29">
        <f t="shared" si="2"/>
        <v>0</v>
      </c>
    </row>
    <row r="34" spans="1:9" s="9" customFormat="1" x14ac:dyDescent="0.25">
      <c r="A34" s="27" t="s">
        <v>47</v>
      </c>
      <c r="B34" s="28" t="s">
        <v>48</v>
      </c>
      <c r="C34" s="29">
        <v>3042338</v>
      </c>
      <c r="D34" s="29">
        <v>-3042338</v>
      </c>
      <c r="E34" s="29">
        <f t="shared" si="1"/>
        <v>0</v>
      </c>
      <c r="F34" s="29">
        <v>0</v>
      </c>
      <c r="G34" s="29">
        <v>0</v>
      </c>
      <c r="H34" s="29">
        <f t="shared" si="2"/>
        <v>0</v>
      </c>
    </row>
    <row r="35" spans="1:9" s="9" customFormat="1" x14ac:dyDescent="0.25">
      <c r="A35" s="27" t="s">
        <v>49</v>
      </c>
      <c r="B35" s="28" t="s">
        <v>50</v>
      </c>
      <c r="C35" s="29">
        <v>163712732</v>
      </c>
      <c r="D35" s="29">
        <v>29390076.059999999</v>
      </c>
      <c r="E35" s="29">
        <f t="shared" si="1"/>
        <v>193102808.06</v>
      </c>
      <c r="F35" s="29">
        <v>193102808.06</v>
      </c>
      <c r="G35" s="29">
        <v>193073134.44999999</v>
      </c>
      <c r="H35" s="29">
        <f t="shared" si="2"/>
        <v>0</v>
      </c>
      <c r="I35" s="12"/>
    </row>
    <row r="36" spans="1:9" s="9" customFormat="1" x14ac:dyDescent="0.25">
      <c r="A36" s="27" t="s">
        <v>51</v>
      </c>
      <c r="B36" s="28" t="s">
        <v>52</v>
      </c>
      <c r="C36" s="29">
        <v>4399515791</v>
      </c>
      <c r="D36" s="29">
        <v>-2285454233.3499999</v>
      </c>
      <c r="E36" s="29">
        <f t="shared" si="1"/>
        <v>2114061557.6500001</v>
      </c>
      <c r="F36" s="29">
        <v>2114061557.6500001</v>
      </c>
      <c r="G36" s="29">
        <v>2098126309.99</v>
      </c>
      <c r="H36" s="29">
        <f t="shared" si="2"/>
        <v>0</v>
      </c>
    </row>
    <row r="37" spans="1:9" s="9" customFormat="1" x14ac:dyDescent="0.25">
      <c r="A37" s="27" t="s">
        <v>53</v>
      </c>
      <c r="B37" s="28" t="s">
        <v>54</v>
      </c>
      <c r="C37" s="29">
        <v>1767551</v>
      </c>
      <c r="D37" s="29">
        <v>0</v>
      </c>
      <c r="E37" s="29">
        <f t="shared" si="1"/>
        <v>1767551</v>
      </c>
      <c r="F37" s="29">
        <v>1767551</v>
      </c>
      <c r="G37" s="29">
        <v>1767551</v>
      </c>
      <c r="H37" s="29">
        <f t="shared" si="2"/>
        <v>0</v>
      </c>
      <c r="I37" s="12"/>
    </row>
    <row r="38" spans="1:9" s="9" customFormat="1" x14ac:dyDescent="0.25">
      <c r="A38" s="27" t="s">
        <v>55</v>
      </c>
      <c r="B38" s="28" t="s">
        <v>56</v>
      </c>
      <c r="C38" s="29">
        <v>0</v>
      </c>
      <c r="D38" s="29">
        <v>1415217.99</v>
      </c>
      <c r="E38" s="29">
        <f t="shared" si="1"/>
        <v>1415217.99</v>
      </c>
      <c r="F38" s="29">
        <v>1415217.99</v>
      </c>
      <c r="G38" s="29">
        <v>769861.47</v>
      </c>
      <c r="H38" s="29">
        <f t="shared" si="2"/>
        <v>0</v>
      </c>
    </row>
    <row r="39" spans="1:9" s="9" customFormat="1" x14ac:dyDescent="0.25">
      <c r="A39" s="27" t="s">
        <v>58</v>
      </c>
      <c r="B39" s="28" t="s">
        <v>59</v>
      </c>
      <c r="C39" s="29">
        <v>0</v>
      </c>
      <c r="D39" s="29">
        <v>270233493.62</v>
      </c>
      <c r="E39" s="29">
        <f t="shared" si="1"/>
        <v>270233493.62</v>
      </c>
      <c r="F39" s="29">
        <v>270233493.62</v>
      </c>
      <c r="G39" s="29">
        <v>270233493.62</v>
      </c>
      <c r="H39" s="29">
        <f t="shared" si="2"/>
        <v>0</v>
      </c>
    </row>
    <row r="40" spans="1:9" s="9" customFormat="1" x14ac:dyDescent="0.25">
      <c r="A40" s="27" t="s">
        <v>60</v>
      </c>
      <c r="B40" s="28" t="s">
        <v>61</v>
      </c>
      <c r="C40" s="29">
        <v>4491189</v>
      </c>
      <c r="D40" s="29">
        <v>38573.89</v>
      </c>
      <c r="E40" s="29">
        <f t="shared" si="1"/>
        <v>4529762.8899999997</v>
      </c>
      <c r="F40" s="29">
        <v>4529762.8899999997</v>
      </c>
      <c r="G40" s="29">
        <v>4529762.8899999997</v>
      </c>
      <c r="H40" s="29">
        <f t="shared" si="2"/>
        <v>0</v>
      </c>
    </row>
    <row r="41" spans="1:9" s="9" customFormat="1" x14ac:dyDescent="0.25">
      <c r="A41" s="30" t="s">
        <v>62</v>
      </c>
      <c r="B41" s="31" t="s">
        <v>63</v>
      </c>
      <c r="C41" s="32">
        <v>84357369</v>
      </c>
      <c r="D41" s="32">
        <v>-84357369</v>
      </c>
      <c r="E41" s="32">
        <f t="shared" si="1"/>
        <v>0</v>
      </c>
      <c r="F41" s="32">
        <v>0</v>
      </c>
      <c r="G41" s="32">
        <v>0</v>
      </c>
      <c r="H41" s="32">
        <f t="shared" si="2"/>
        <v>0</v>
      </c>
    </row>
    <row r="42" spans="1:9" s="9" customFormat="1" x14ac:dyDescent="0.25">
      <c r="A42" s="27" t="s">
        <v>64</v>
      </c>
      <c r="B42" s="28" t="s">
        <v>1442</v>
      </c>
      <c r="C42" s="29">
        <v>28822477</v>
      </c>
      <c r="D42" s="29">
        <v>8740542.3200000003</v>
      </c>
      <c r="E42" s="29">
        <f t="shared" si="1"/>
        <v>37563019.32</v>
      </c>
      <c r="F42" s="29">
        <v>37563019.32</v>
      </c>
      <c r="G42" s="29">
        <v>37505777.200000003</v>
      </c>
      <c r="H42" s="29">
        <f t="shared" si="2"/>
        <v>0</v>
      </c>
    </row>
    <row r="43" spans="1:9" s="9" customFormat="1" x14ac:dyDescent="0.25">
      <c r="A43" s="27" t="s">
        <v>66</v>
      </c>
      <c r="B43" s="28" t="s">
        <v>67</v>
      </c>
      <c r="C43" s="29">
        <v>515502978</v>
      </c>
      <c r="D43" s="29">
        <v>-380238928.13999999</v>
      </c>
      <c r="E43" s="29">
        <f t="shared" si="1"/>
        <v>135264049.86000001</v>
      </c>
      <c r="F43" s="29">
        <v>135264049.86000001</v>
      </c>
      <c r="G43" s="29">
        <v>130764049.86</v>
      </c>
      <c r="H43" s="29">
        <f t="shared" si="2"/>
        <v>0</v>
      </c>
    </row>
    <row r="44" spans="1:9" s="9" customFormat="1" x14ac:dyDescent="0.25">
      <c r="A44" s="27" t="s">
        <v>68</v>
      </c>
      <c r="B44" s="28" t="s">
        <v>69</v>
      </c>
      <c r="C44" s="29">
        <v>90000000</v>
      </c>
      <c r="D44" s="29">
        <v>-90000000</v>
      </c>
      <c r="E44" s="29">
        <f t="shared" si="1"/>
        <v>0</v>
      </c>
      <c r="F44" s="29">
        <v>0</v>
      </c>
      <c r="G44" s="29">
        <v>0</v>
      </c>
      <c r="H44" s="29">
        <f t="shared" si="2"/>
        <v>0</v>
      </c>
    </row>
    <row r="45" spans="1:9" s="9" customFormat="1" x14ac:dyDescent="0.25">
      <c r="A45" s="27" t="s">
        <v>70</v>
      </c>
      <c r="B45" s="28" t="s">
        <v>1443</v>
      </c>
      <c r="C45" s="29">
        <v>821431</v>
      </c>
      <c r="D45" s="29">
        <v>-821431</v>
      </c>
      <c r="E45" s="29">
        <f t="shared" si="1"/>
        <v>0</v>
      </c>
      <c r="F45" s="29">
        <v>0</v>
      </c>
      <c r="G45" s="29">
        <v>0</v>
      </c>
      <c r="H45" s="29">
        <f t="shared" si="2"/>
        <v>0</v>
      </c>
    </row>
    <row r="46" spans="1:9" s="9" customFormat="1" x14ac:dyDescent="0.25">
      <c r="A46" s="27" t="s">
        <v>72</v>
      </c>
      <c r="B46" s="28" t="s">
        <v>1444</v>
      </c>
      <c r="C46" s="29">
        <v>68741315</v>
      </c>
      <c r="D46" s="29">
        <v>28420722.719999999</v>
      </c>
      <c r="E46" s="29">
        <f t="shared" si="1"/>
        <v>97162037.719999999</v>
      </c>
      <c r="F46" s="29">
        <v>97162037.719999999</v>
      </c>
      <c r="G46" s="29">
        <v>97092012.329999998</v>
      </c>
      <c r="H46" s="29">
        <f t="shared" si="2"/>
        <v>0</v>
      </c>
    </row>
    <row r="47" spans="1:9" s="9" customFormat="1" x14ac:dyDescent="0.25">
      <c r="A47" s="27" t="s">
        <v>74</v>
      </c>
      <c r="B47" s="28" t="s">
        <v>75</v>
      </c>
      <c r="C47" s="29">
        <v>87098817</v>
      </c>
      <c r="D47" s="29">
        <v>451778607.76999998</v>
      </c>
      <c r="E47" s="29">
        <f t="shared" si="1"/>
        <v>538877424.76999998</v>
      </c>
      <c r="F47" s="29">
        <v>538877424.76999998</v>
      </c>
      <c r="G47" s="29">
        <v>538877424.76999998</v>
      </c>
      <c r="H47" s="29">
        <f t="shared" si="2"/>
        <v>0</v>
      </c>
    </row>
    <row r="48" spans="1:9" s="9" customFormat="1" x14ac:dyDescent="0.25">
      <c r="A48" s="27" t="s">
        <v>77</v>
      </c>
      <c r="B48" s="28" t="s">
        <v>30</v>
      </c>
      <c r="C48" s="29">
        <v>118996311</v>
      </c>
      <c r="D48" s="29">
        <v>145164827.44999999</v>
      </c>
      <c r="E48" s="29">
        <f t="shared" si="1"/>
        <v>264161138.44999999</v>
      </c>
      <c r="F48" s="29">
        <v>264161138.44999999</v>
      </c>
      <c r="G48" s="29">
        <v>264161138.44999999</v>
      </c>
      <c r="H48" s="29">
        <f t="shared" si="2"/>
        <v>0</v>
      </c>
    </row>
    <row r="49" spans="1:8" s="9" customFormat="1" x14ac:dyDescent="0.25">
      <c r="A49" s="27" t="s">
        <v>78</v>
      </c>
      <c r="B49" s="28" t="s">
        <v>79</v>
      </c>
      <c r="C49" s="29">
        <v>2325702</v>
      </c>
      <c r="D49" s="29">
        <v>14228621.550000001</v>
      </c>
      <c r="E49" s="29">
        <f t="shared" si="1"/>
        <v>16554323.550000001</v>
      </c>
      <c r="F49" s="29">
        <v>16554323.550000001</v>
      </c>
      <c r="G49" s="29">
        <v>16554323.550000001</v>
      </c>
      <c r="H49" s="29">
        <f t="shared" si="2"/>
        <v>0</v>
      </c>
    </row>
    <row r="50" spans="1:8" s="9" customFormat="1" x14ac:dyDescent="0.25">
      <c r="A50" s="27" t="s">
        <v>80</v>
      </c>
      <c r="B50" s="28" t="s">
        <v>1445</v>
      </c>
      <c r="C50" s="29">
        <v>2546043</v>
      </c>
      <c r="D50" s="29">
        <v>-2546043</v>
      </c>
      <c r="E50" s="29">
        <f t="shared" si="1"/>
        <v>0</v>
      </c>
      <c r="F50" s="29">
        <v>0</v>
      </c>
      <c r="G50" s="29">
        <v>0</v>
      </c>
      <c r="H50" s="29">
        <f t="shared" si="2"/>
        <v>0</v>
      </c>
    </row>
    <row r="51" spans="1:8" s="9" customFormat="1" x14ac:dyDescent="0.25">
      <c r="A51" s="27" t="s">
        <v>82</v>
      </c>
      <c r="B51" s="28" t="s">
        <v>83</v>
      </c>
      <c r="C51" s="29">
        <v>586457406</v>
      </c>
      <c r="D51" s="29">
        <v>-8034228.6900000004</v>
      </c>
      <c r="E51" s="29">
        <f t="shared" si="1"/>
        <v>578423177.30999994</v>
      </c>
      <c r="F51" s="29">
        <v>578423177.30999994</v>
      </c>
      <c r="G51" s="29">
        <v>576524355.77999997</v>
      </c>
      <c r="H51" s="29">
        <f t="shared" si="2"/>
        <v>0</v>
      </c>
    </row>
    <row r="52" spans="1:8" s="9" customFormat="1" x14ac:dyDescent="0.25">
      <c r="A52" s="27" t="s">
        <v>84</v>
      </c>
      <c r="B52" s="28" t="s">
        <v>85</v>
      </c>
      <c r="C52" s="29">
        <v>330768564</v>
      </c>
      <c r="D52" s="29">
        <v>-74788533.870000005</v>
      </c>
      <c r="E52" s="29">
        <f t="shared" si="1"/>
        <v>255980030.13</v>
      </c>
      <c r="F52" s="29">
        <v>255980030.13</v>
      </c>
      <c r="G52" s="29">
        <v>255971928.21000001</v>
      </c>
      <c r="H52" s="29">
        <f t="shared" si="2"/>
        <v>0</v>
      </c>
    </row>
    <row r="53" spans="1:8" s="9" customFormat="1" x14ac:dyDescent="0.25">
      <c r="A53" s="27" t="s">
        <v>86</v>
      </c>
      <c r="B53" s="28" t="s">
        <v>87</v>
      </c>
      <c r="C53" s="29">
        <v>14288768</v>
      </c>
      <c r="D53" s="29">
        <v>1511228</v>
      </c>
      <c r="E53" s="29">
        <f t="shared" si="1"/>
        <v>15799996</v>
      </c>
      <c r="F53" s="29">
        <v>15799996</v>
      </c>
      <c r="G53" s="29">
        <v>15799996</v>
      </c>
      <c r="H53" s="29">
        <f t="shared" si="2"/>
        <v>0</v>
      </c>
    </row>
    <row r="54" spans="1:8" s="9" customFormat="1" x14ac:dyDescent="0.25">
      <c r="A54" s="27" t="s">
        <v>88</v>
      </c>
      <c r="B54" s="28" t="s">
        <v>89</v>
      </c>
      <c r="C54" s="29">
        <v>259121370</v>
      </c>
      <c r="D54" s="29">
        <v>320489307.08999997</v>
      </c>
      <c r="E54" s="29">
        <f t="shared" si="1"/>
        <v>579610677.08999991</v>
      </c>
      <c r="F54" s="29">
        <v>579610677.09000003</v>
      </c>
      <c r="G54" s="29">
        <v>545834561.40999997</v>
      </c>
      <c r="H54" s="29">
        <f t="shared" si="2"/>
        <v>0</v>
      </c>
    </row>
    <row r="55" spans="1:8" s="9" customFormat="1" x14ac:dyDescent="0.25">
      <c r="A55" s="27" t="s">
        <v>90</v>
      </c>
      <c r="B55" s="28" t="s">
        <v>91</v>
      </c>
      <c r="C55" s="29">
        <v>52267767</v>
      </c>
      <c r="D55" s="29">
        <v>4789058.5599999996</v>
      </c>
      <c r="E55" s="29">
        <f t="shared" si="1"/>
        <v>57056825.560000002</v>
      </c>
      <c r="F55" s="29">
        <v>57056825.560000002</v>
      </c>
      <c r="G55" s="29">
        <v>53646231.630000003</v>
      </c>
      <c r="H55" s="29">
        <f t="shared" si="2"/>
        <v>0</v>
      </c>
    </row>
    <row r="56" spans="1:8" s="9" customFormat="1" x14ac:dyDescent="0.25">
      <c r="A56" s="27" t="s">
        <v>92</v>
      </c>
      <c r="B56" s="28" t="s">
        <v>93</v>
      </c>
      <c r="C56" s="29">
        <v>32599298</v>
      </c>
      <c r="D56" s="29">
        <v>-32599298</v>
      </c>
      <c r="E56" s="29">
        <f t="shared" si="1"/>
        <v>0</v>
      </c>
      <c r="F56" s="29">
        <v>0</v>
      </c>
      <c r="G56" s="29">
        <v>0</v>
      </c>
      <c r="H56" s="29">
        <f t="shared" si="2"/>
        <v>0</v>
      </c>
    </row>
    <row r="57" spans="1:8" s="9" customFormat="1" x14ac:dyDescent="0.25">
      <c r="A57" s="27" t="s">
        <v>94</v>
      </c>
      <c r="B57" s="28" t="s">
        <v>95</v>
      </c>
      <c r="C57" s="29">
        <v>23567712</v>
      </c>
      <c r="D57" s="29">
        <v>13492586.9</v>
      </c>
      <c r="E57" s="29">
        <f t="shared" si="1"/>
        <v>37060298.899999999</v>
      </c>
      <c r="F57" s="29">
        <v>37060298.899999999</v>
      </c>
      <c r="G57" s="29">
        <v>36989774.869999997</v>
      </c>
      <c r="H57" s="29">
        <f t="shared" si="2"/>
        <v>0</v>
      </c>
    </row>
    <row r="58" spans="1:8" s="9" customFormat="1" x14ac:dyDescent="0.25">
      <c r="A58" s="27" t="s">
        <v>96</v>
      </c>
      <c r="B58" s="28" t="s">
        <v>97</v>
      </c>
      <c r="C58" s="29">
        <v>296893767</v>
      </c>
      <c r="D58" s="29">
        <v>193356315.19999999</v>
      </c>
      <c r="E58" s="29">
        <f t="shared" si="1"/>
        <v>490250082.19999999</v>
      </c>
      <c r="F58" s="29">
        <v>490250082.19999999</v>
      </c>
      <c r="G58" s="29">
        <v>480592592.44999999</v>
      </c>
      <c r="H58" s="29">
        <f t="shared" si="2"/>
        <v>0</v>
      </c>
    </row>
    <row r="59" spans="1:8" s="9" customFormat="1" ht="15" hidden="1" customHeight="1" x14ac:dyDescent="0.25">
      <c r="A59" s="27" t="s">
        <v>99</v>
      </c>
      <c r="B59" s="28" t="s">
        <v>30</v>
      </c>
      <c r="C59" s="29">
        <v>68055942</v>
      </c>
      <c r="D59" s="29">
        <v>-4260557</v>
      </c>
      <c r="E59" s="29">
        <f t="shared" si="1"/>
        <v>63795385</v>
      </c>
      <c r="F59" s="29">
        <v>63795385</v>
      </c>
      <c r="G59" s="29">
        <v>63795385</v>
      </c>
      <c r="H59" s="29">
        <f t="shared" si="2"/>
        <v>0</v>
      </c>
    </row>
    <row r="60" spans="1:8" s="9" customFormat="1" x14ac:dyDescent="0.25">
      <c r="A60" s="27" t="s">
        <v>100</v>
      </c>
      <c r="B60" s="28" t="s">
        <v>101</v>
      </c>
      <c r="C60" s="29">
        <v>1585162</v>
      </c>
      <c r="D60" s="29">
        <v>-1585162</v>
      </c>
      <c r="E60" s="29">
        <f t="shared" si="1"/>
        <v>0</v>
      </c>
      <c r="F60" s="29">
        <v>0</v>
      </c>
      <c r="G60" s="29">
        <v>0</v>
      </c>
      <c r="H60" s="29">
        <f t="shared" si="2"/>
        <v>0</v>
      </c>
    </row>
    <row r="61" spans="1:8" s="9" customFormat="1" x14ac:dyDescent="0.25">
      <c r="A61" s="27" t="s">
        <v>102</v>
      </c>
      <c r="B61" s="28" t="s">
        <v>103</v>
      </c>
      <c r="C61" s="29">
        <v>28603393</v>
      </c>
      <c r="D61" s="29">
        <v>-6691457.54</v>
      </c>
      <c r="E61" s="29">
        <f t="shared" si="1"/>
        <v>21911935.460000001</v>
      </c>
      <c r="F61" s="29">
        <v>21911935.460000001</v>
      </c>
      <c r="G61" s="29">
        <v>21899179.219999999</v>
      </c>
      <c r="H61" s="29">
        <f t="shared" si="2"/>
        <v>0</v>
      </c>
    </row>
    <row r="62" spans="1:8" s="9" customFormat="1" x14ac:dyDescent="0.25">
      <c r="A62" s="27" t="s">
        <v>104</v>
      </c>
      <c r="B62" s="28" t="s">
        <v>105</v>
      </c>
      <c r="C62" s="29">
        <v>12409178</v>
      </c>
      <c r="D62" s="29">
        <v>51565.06</v>
      </c>
      <c r="E62" s="29">
        <f t="shared" si="1"/>
        <v>12460743.060000001</v>
      </c>
      <c r="F62" s="29">
        <v>12460743.060000001</v>
      </c>
      <c r="G62" s="29">
        <v>12454482.73</v>
      </c>
      <c r="H62" s="29">
        <f t="shared" si="2"/>
        <v>0</v>
      </c>
    </row>
    <row r="63" spans="1:8" s="9" customFormat="1" x14ac:dyDescent="0.25">
      <c r="A63" s="27" t="s">
        <v>106</v>
      </c>
      <c r="B63" s="28" t="s">
        <v>107</v>
      </c>
      <c r="C63" s="29">
        <v>17000000</v>
      </c>
      <c r="D63" s="29">
        <v>-6716000</v>
      </c>
      <c r="E63" s="29">
        <f t="shared" si="1"/>
        <v>10284000</v>
      </c>
      <c r="F63" s="29">
        <v>10284000</v>
      </c>
      <c r="G63" s="29">
        <v>9222000</v>
      </c>
      <c r="H63" s="29">
        <f t="shared" si="2"/>
        <v>0</v>
      </c>
    </row>
    <row r="64" spans="1:8" s="9" customFormat="1" x14ac:dyDescent="0.25">
      <c r="A64" s="27" t="s">
        <v>108</v>
      </c>
      <c r="B64" s="28" t="s">
        <v>109</v>
      </c>
      <c r="C64" s="29">
        <v>18365914</v>
      </c>
      <c r="D64" s="29">
        <v>-8161076.7000000002</v>
      </c>
      <c r="E64" s="29">
        <f t="shared" si="1"/>
        <v>10204837.300000001</v>
      </c>
      <c r="F64" s="29">
        <v>10204837.300000001</v>
      </c>
      <c r="G64" s="29">
        <v>9057843.75</v>
      </c>
      <c r="H64" s="29">
        <f t="shared" si="2"/>
        <v>0</v>
      </c>
    </row>
    <row r="65" spans="1:8" s="9" customFormat="1" x14ac:dyDescent="0.25">
      <c r="A65" s="27" t="s">
        <v>111</v>
      </c>
      <c r="B65" s="28" t="s">
        <v>112</v>
      </c>
      <c r="C65" s="29">
        <v>908198</v>
      </c>
      <c r="D65" s="29">
        <v>-908198</v>
      </c>
      <c r="E65" s="29">
        <f t="shared" si="1"/>
        <v>0</v>
      </c>
      <c r="F65" s="29">
        <v>0</v>
      </c>
      <c r="G65" s="29">
        <v>0</v>
      </c>
      <c r="H65" s="29">
        <f t="shared" si="2"/>
        <v>0</v>
      </c>
    </row>
    <row r="66" spans="1:8" s="9" customFormat="1" x14ac:dyDescent="0.25">
      <c r="A66" s="27" t="s">
        <v>114</v>
      </c>
      <c r="B66" s="28" t="s">
        <v>115</v>
      </c>
      <c r="C66" s="29">
        <v>747028686</v>
      </c>
      <c r="D66" s="29">
        <v>-579105046.16999996</v>
      </c>
      <c r="E66" s="29">
        <f t="shared" si="1"/>
        <v>167923639.83000004</v>
      </c>
      <c r="F66" s="29">
        <v>167923639.83000001</v>
      </c>
      <c r="G66" s="29">
        <v>167923639.83000001</v>
      </c>
      <c r="H66" s="29">
        <f t="shared" si="2"/>
        <v>0</v>
      </c>
    </row>
    <row r="67" spans="1:8" s="9" customFormat="1" x14ac:dyDescent="0.25">
      <c r="A67" s="27" t="s">
        <v>116</v>
      </c>
      <c r="B67" s="28" t="s">
        <v>117</v>
      </c>
      <c r="C67" s="29">
        <v>161347784</v>
      </c>
      <c r="D67" s="29">
        <v>-150067160</v>
      </c>
      <c r="E67" s="29">
        <f t="shared" si="1"/>
        <v>11280624</v>
      </c>
      <c r="F67" s="29">
        <v>11280624</v>
      </c>
      <c r="G67" s="29">
        <v>11280624</v>
      </c>
      <c r="H67" s="29">
        <f t="shared" si="2"/>
        <v>0</v>
      </c>
    </row>
    <row r="68" spans="1:8" s="9" customFormat="1" x14ac:dyDescent="0.25">
      <c r="A68" s="27" t="s">
        <v>118</v>
      </c>
      <c r="B68" s="28" t="s">
        <v>119</v>
      </c>
      <c r="C68" s="29">
        <v>14445246</v>
      </c>
      <c r="D68" s="29">
        <v>-14445246</v>
      </c>
      <c r="E68" s="29">
        <f t="shared" si="1"/>
        <v>0</v>
      </c>
      <c r="F68" s="29">
        <v>0</v>
      </c>
      <c r="G68" s="29">
        <v>0</v>
      </c>
      <c r="H68" s="29">
        <f t="shared" si="2"/>
        <v>0</v>
      </c>
    </row>
    <row r="69" spans="1:8" s="9" customFormat="1" ht="14.45" customHeight="1" x14ac:dyDescent="0.25">
      <c r="A69" s="27" t="s">
        <v>120</v>
      </c>
      <c r="B69" s="28" t="s">
        <v>1446</v>
      </c>
      <c r="C69" s="29">
        <v>24766855</v>
      </c>
      <c r="D69" s="29">
        <v>4887797.45</v>
      </c>
      <c r="E69" s="29">
        <f t="shared" si="1"/>
        <v>29654652.449999999</v>
      </c>
      <c r="F69" s="29">
        <v>29654652.449999999</v>
      </c>
      <c r="G69" s="29">
        <v>29591058.98</v>
      </c>
      <c r="H69" s="29">
        <f t="shared" si="2"/>
        <v>0</v>
      </c>
    </row>
    <row r="70" spans="1:8" s="9" customFormat="1" x14ac:dyDescent="0.25">
      <c r="A70" s="27" t="s">
        <v>122</v>
      </c>
      <c r="B70" s="28" t="s">
        <v>123</v>
      </c>
      <c r="C70" s="29">
        <v>717726</v>
      </c>
      <c r="D70" s="29">
        <v>-717726</v>
      </c>
      <c r="E70" s="29">
        <f t="shared" si="1"/>
        <v>0</v>
      </c>
      <c r="F70" s="29">
        <v>0</v>
      </c>
      <c r="G70" s="29">
        <v>0</v>
      </c>
      <c r="H70" s="29">
        <f t="shared" si="2"/>
        <v>0</v>
      </c>
    </row>
    <row r="71" spans="1:8" s="9" customFormat="1" x14ac:dyDescent="0.25">
      <c r="A71" s="27" t="s">
        <v>124</v>
      </c>
      <c r="B71" s="28" t="s">
        <v>1447</v>
      </c>
      <c r="C71" s="29">
        <v>2848497</v>
      </c>
      <c r="D71" s="29">
        <v>3672921.03</v>
      </c>
      <c r="E71" s="29">
        <f t="shared" si="1"/>
        <v>6521418.0299999993</v>
      </c>
      <c r="F71" s="29">
        <v>6521418.0300000003</v>
      </c>
      <c r="G71" s="29">
        <v>5459718.0599999996</v>
      </c>
      <c r="H71" s="29">
        <f t="shared" si="2"/>
        <v>0</v>
      </c>
    </row>
    <row r="72" spans="1:8" s="9" customFormat="1" x14ac:dyDescent="0.25">
      <c r="A72" s="30" t="s">
        <v>126</v>
      </c>
      <c r="B72" s="31" t="s">
        <v>127</v>
      </c>
      <c r="C72" s="32">
        <v>106023</v>
      </c>
      <c r="D72" s="32">
        <v>-106023</v>
      </c>
      <c r="E72" s="32">
        <f t="shared" si="1"/>
        <v>0</v>
      </c>
      <c r="F72" s="32">
        <v>0</v>
      </c>
      <c r="G72" s="32">
        <v>0</v>
      </c>
      <c r="H72" s="32">
        <f t="shared" si="2"/>
        <v>0</v>
      </c>
    </row>
    <row r="73" spans="1:8" s="9" customFormat="1" x14ac:dyDescent="0.25">
      <c r="A73" s="27" t="s">
        <v>128</v>
      </c>
      <c r="B73" s="28" t="s">
        <v>129</v>
      </c>
      <c r="C73" s="29">
        <v>7604693</v>
      </c>
      <c r="D73" s="29">
        <v>-6362390.6699999999</v>
      </c>
      <c r="E73" s="29">
        <f t="shared" si="1"/>
        <v>1242302.33</v>
      </c>
      <c r="F73" s="29">
        <v>1242302.33</v>
      </c>
      <c r="G73" s="29">
        <v>1240952.01</v>
      </c>
      <c r="H73" s="29">
        <f t="shared" si="2"/>
        <v>0</v>
      </c>
    </row>
    <row r="74" spans="1:8" s="9" customFormat="1" x14ac:dyDescent="0.25">
      <c r="A74" s="27" t="s">
        <v>130</v>
      </c>
      <c r="B74" s="28" t="s">
        <v>131</v>
      </c>
      <c r="C74" s="29">
        <v>5433190</v>
      </c>
      <c r="D74" s="29">
        <v>-3902358.65</v>
      </c>
      <c r="E74" s="29">
        <f t="shared" si="1"/>
        <v>1530831.35</v>
      </c>
      <c r="F74" s="29">
        <v>1530831.35</v>
      </c>
      <c r="G74" s="29">
        <v>1530831.35</v>
      </c>
      <c r="H74" s="29">
        <f t="shared" si="2"/>
        <v>0</v>
      </c>
    </row>
    <row r="75" spans="1:8" s="9" customFormat="1" x14ac:dyDescent="0.25">
      <c r="A75" s="27" t="s">
        <v>132</v>
      </c>
      <c r="B75" s="28" t="s">
        <v>133</v>
      </c>
      <c r="C75" s="29">
        <v>419245</v>
      </c>
      <c r="D75" s="29">
        <v>-419245</v>
      </c>
      <c r="E75" s="29">
        <f t="shared" si="1"/>
        <v>0</v>
      </c>
      <c r="F75" s="29">
        <v>0</v>
      </c>
      <c r="G75" s="29">
        <v>0</v>
      </c>
      <c r="H75" s="29">
        <f t="shared" si="2"/>
        <v>0</v>
      </c>
    </row>
    <row r="76" spans="1:8" s="9" customFormat="1" x14ac:dyDescent="0.25">
      <c r="A76" s="27" t="s">
        <v>134</v>
      </c>
      <c r="B76" s="28" t="s">
        <v>135</v>
      </c>
      <c r="C76" s="29">
        <v>23042544</v>
      </c>
      <c r="D76" s="29">
        <v>3210398.71</v>
      </c>
      <c r="E76" s="29">
        <f t="shared" si="1"/>
        <v>26252942.710000001</v>
      </c>
      <c r="F76" s="29">
        <v>26252942.710000001</v>
      </c>
      <c r="G76" s="29">
        <v>26240087.75</v>
      </c>
      <c r="H76" s="29">
        <f t="shared" si="2"/>
        <v>0</v>
      </c>
    </row>
    <row r="77" spans="1:8" s="9" customFormat="1" x14ac:dyDescent="0.25">
      <c r="A77" s="27" t="s">
        <v>136</v>
      </c>
      <c r="B77" s="28" t="s">
        <v>137</v>
      </c>
      <c r="C77" s="29">
        <v>112329000</v>
      </c>
      <c r="D77" s="29">
        <v>34090457.75</v>
      </c>
      <c r="E77" s="29">
        <f t="shared" si="1"/>
        <v>146419457.75</v>
      </c>
      <c r="F77" s="29">
        <v>146419457.75</v>
      </c>
      <c r="G77" s="29">
        <v>146419457.75</v>
      </c>
      <c r="H77" s="29">
        <f t="shared" ref="H77:H140" si="3">E77-F77</f>
        <v>0</v>
      </c>
    </row>
    <row r="78" spans="1:8" s="9" customFormat="1" x14ac:dyDescent="0.25">
      <c r="A78" s="27" t="s">
        <v>138</v>
      </c>
      <c r="B78" s="28" t="s">
        <v>139</v>
      </c>
      <c r="C78" s="29">
        <v>10614396</v>
      </c>
      <c r="D78" s="29">
        <v>-10614396</v>
      </c>
      <c r="E78" s="29">
        <f t="shared" si="1"/>
        <v>0</v>
      </c>
      <c r="F78" s="29">
        <v>0</v>
      </c>
      <c r="G78" s="29">
        <v>0</v>
      </c>
      <c r="H78" s="29">
        <f t="shared" si="3"/>
        <v>0</v>
      </c>
    </row>
    <row r="79" spans="1:8" s="9" customFormat="1" x14ac:dyDescent="0.25">
      <c r="A79" s="27" t="s">
        <v>140</v>
      </c>
      <c r="B79" s="28" t="s">
        <v>1448</v>
      </c>
      <c r="C79" s="29">
        <v>64558216</v>
      </c>
      <c r="D79" s="29">
        <v>84564164.969999999</v>
      </c>
      <c r="E79" s="29">
        <f t="shared" si="1"/>
        <v>149122380.97</v>
      </c>
      <c r="F79" s="29">
        <v>149122380.97</v>
      </c>
      <c r="G79" s="29">
        <v>135295028.5</v>
      </c>
      <c r="H79" s="29">
        <f t="shared" si="3"/>
        <v>0</v>
      </c>
    </row>
    <row r="80" spans="1:8" s="9" customFormat="1" x14ac:dyDescent="0.25">
      <c r="A80" s="27" t="s">
        <v>142</v>
      </c>
      <c r="B80" s="28" t="s">
        <v>1449</v>
      </c>
      <c r="C80" s="29">
        <v>1896856</v>
      </c>
      <c r="D80" s="29">
        <v>-1896856</v>
      </c>
      <c r="E80" s="29">
        <f t="shared" si="1"/>
        <v>0</v>
      </c>
      <c r="F80" s="29">
        <v>0</v>
      </c>
      <c r="G80" s="29">
        <v>0</v>
      </c>
      <c r="H80" s="29">
        <f t="shared" si="3"/>
        <v>0</v>
      </c>
    </row>
    <row r="81" spans="1:8" s="9" customFormat="1" x14ac:dyDescent="0.25">
      <c r="A81" s="27" t="s">
        <v>144</v>
      </c>
      <c r="B81" s="28" t="s">
        <v>1450</v>
      </c>
      <c r="C81" s="29">
        <v>51625318</v>
      </c>
      <c r="D81" s="29">
        <v>2847634.47</v>
      </c>
      <c r="E81" s="29">
        <f t="shared" si="1"/>
        <v>54472952.469999999</v>
      </c>
      <c r="F81" s="29">
        <v>54472952.469999999</v>
      </c>
      <c r="G81" s="29">
        <v>54383658.68</v>
      </c>
      <c r="H81" s="29">
        <f t="shared" si="3"/>
        <v>0</v>
      </c>
    </row>
    <row r="82" spans="1:8" s="9" customFormat="1" x14ac:dyDescent="0.25">
      <c r="A82" s="27" t="s">
        <v>146</v>
      </c>
      <c r="B82" s="28" t="s">
        <v>147</v>
      </c>
      <c r="C82" s="29">
        <v>1611838</v>
      </c>
      <c r="D82" s="29">
        <v>-1611838</v>
      </c>
      <c r="E82" s="29">
        <f t="shared" si="1"/>
        <v>0</v>
      </c>
      <c r="F82" s="29">
        <v>0</v>
      </c>
      <c r="G82" s="29">
        <v>0</v>
      </c>
      <c r="H82" s="29">
        <f t="shared" si="3"/>
        <v>0</v>
      </c>
    </row>
    <row r="83" spans="1:8" s="9" customFormat="1" x14ac:dyDescent="0.25">
      <c r="A83" s="27" t="s">
        <v>1288</v>
      </c>
      <c r="B83" s="28" t="s">
        <v>1289</v>
      </c>
      <c r="C83" s="29">
        <v>0</v>
      </c>
      <c r="D83" s="29">
        <v>29488529.829999998</v>
      </c>
      <c r="E83" s="29">
        <f t="shared" si="1"/>
        <v>29488529.829999998</v>
      </c>
      <c r="F83" s="29">
        <v>29488529.829999998</v>
      </c>
      <c r="G83" s="29">
        <v>29474923.780000001</v>
      </c>
      <c r="H83" s="29">
        <f t="shared" si="3"/>
        <v>0</v>
      </c>
    </row>
    <row r="84" spans="1:8" s="9" customFormat="1" x14ac:dyDescent="0.25">
      <c r="A84" s="27" t="s">
        <v>1451</v>
      </c>
      <c r="B84" s="28" t="s">
        <v>1441</v>
      </c>
      <c r="C84" s="29">
        <v>0</v>
      </c>
      <c r="D84" s="29">
        <v>0</v>
      </c>
      <c r="E84" s="29">
        <f t="shared" si="1"/>
        <v>0</v>
      </c>
      <c r="F84" s="29">
        <v>0</v>
      </c>
      <c r="G84" s="29">
        <v>0</v>
      </c>
      <c r="H84" s="29">
        <f t="shared" si="3"/>
        <v>0</v>
      </c>
    </row>
    <row r="85" spans="1:8" s="9" customFormat="1" x14ac:dyDescent="0.25">
      <c r="A85" s="27" t="s">
        <v>1303</v>
      </c>
      <c r="B85" s="28" t="s">
        <v>42</v>
      </c>
      <c r="C85" s="29">
        <v>0</v>
      </c>
      <c r="D85" s="29">
        <v>20875000</v>
      </c>
      <c r="E85" s="29">
        <f t="shared" si="1"/>
        <v>20875000</v>
      </c>
      <c r="F85" s="29">
        <v>20875000</v>
      </c>
      <c r="G85" s="29">
        <v>16562500</v>
      </c>
      <c r="H85" s="29">
        <f t="shared" si="3"/>
        <v>0</v>
      </c>
    </row>
    <row r="86" spans="1:8" s="9" customFormat="1" x14ac:dyDescent="0.25">
      <c r="A86" s="27" t="s">
        <v>1305</v>
      </c>
      <c r="B86" s="28" t="s">
        <v>79</v>
      </c>
      <c r="C86" s="29">
        <v>0</v>
      </c>
      <c r="D86" s="29">
        <v>1760014928.3900001</v>
      </c>
      <c r="E86" s="29">
        <f t="shared" si="1"/>
        <v>1760014928.3900001</v>
      </c>
      <c r="F86" s="29">
        <v>1760014928.3900001</v>
      </c>
      <c r="G86" s="29">
        <v>1698514102.8699999</v>
      </c>
      <c r="H86" s="29">
        <f t="shared" si="3"/>
        <v>0</v>
      </c>
    </row>
    <row r="87" spans="1:8" s="9" customFormat="1" x14ac:dyDescent="0.25">
      <c r="A87" s="27" t="s">
        <v>1313</v>
      </c>
      <c r="B87" s="28" t="s">
        <v>1314</v>
      </c>
      <c r="C87" s="29">
        <v>0</v>
      </c>
      <c r="D87" s="29">
        <v>480912341.11000001</v>
      </c>
      <c r="E87" s="29">
        <f t="shared" si="1"/>
        <v>480912341.11000001</v>
      </c>
      <c r="F87" s="29">
        <v>480912341.11000001</v>
      </c>
      <c r="G87" s="29">
        <v>477055141.38</v>
      </c>
      <c r="H87" s="29">
        <f t="shared" si="3"/>
        <v>0</v>
      </c>
    </row>
    <row r="88" spans="1:8" s="9" customFormat="1" x14ac:dyDescent="0.25">
      <c r="A88" s="27" t="s">
        <v>1452</v>
      </c>
      <c r="B88" s="28" t="s">
        <v>1453</v>
      </c>
      <c r="C88" s="29">
        <v>0</v>
      </c>
      <c r="D88" s="29">
        <v>18859813.579999998</v>
      </c>
      <c r="E88" s="29">
        <f t="shared" si="1"/>
        <v>18859813.579999998</v>
      </c>
      <c r="F88" s="29">
        <v>18859813.579999998</v>
      </c>
      <c r="G88" s="29">
        <v>18846277.719999999</v>
      </c>
      <c r="H88" s="29">
        <f t="shared" si="3"/>
        <v>0</v>
      </c>
    </row>
    <row r="89" spans="1:8" s="9" customFormat="1" x14ac:dyDescent="0.25">
      <c r="A89" s="27" t="s">
        <v>1334</v>
      </c>
      <c r="B89" s="28" t="s">
        <v>1335</v>
      </c>
      <c r="C89" s="29">
        <v>0</v>
      </c>
      <c r="D89" s="29">
        <v>88000000</v>
      </c>
      <c r="E89" s="29">
        <f t="shared" si="1"/>
        <v>88000000</v>
      </c>
      <c r="F89" s="29">
        <v>88000000</v>
      </c>
      <c r="G89" s="29">
        <v>88000000</v>
      </c>
      <c r="H89" s="29">
        <f t="shared" si="3"/>
        <v>0</v>
      </c>
    </row>
    <row r="90" spans="1:8" s="9" customFormat="1" x14ac:dyDescent="0.25">
      <c r="A90" s="27" t="s">
        <v>148</v>
      </c>
      <c r="B90" s="28" t="s">
        <v>149</v>
      </c>
      <c r="C90" s="29">
        <v>11662728</v>
      </c>
      <c r="D90" s="29">
        <v>-11662728</v>
      </c>
      <c r="E90" s="29">
        <f t="shared" si="1"/>
        <v>0</v>
      </c>
      <c r="F90" s="29">
        <v>0</v>
      </c>
      <c r="G90" s="29">
        <v>0</v>
      </c>
      <c r="H90" s="29">
        <f t="shared" si="3"/>
        <v>0</v>
      </c>
    </row>
    <row r="91" spans="1:8" s="9" customFormat="1" x14ac:dyDescent="0.25">
      <c r="A91" s="27" t="s">
        <v>150</v>
      </c>
      <c r="B91" s="28" t="s">
        <v>151</v>
      </c>
      <c r="C91" s="29">
        <v>3978220350</v>
      </c>
      <c r="D91" s="29">
        <v>324123403.94</v>
      </c>
      <c r="E91" s="29">
        <f t="shared" si="1"/>
        <v>4302343753.9399996</v>
      </c>
      <c r="F91" s="29">
        <v>4302343753.9399996</v>
      </c>
      <c r="G91" s="29">
        <v>4302342325.8400002</v>
      </c>
      <c r="H91" s="29">
        <f t="shared" si="3"/>
        <v>0</v>
      </c>
    </row>
    <row r="92" spans="1:8" s="9" customFormat="1" x14ac:dyDescent="0.25">
      <c r="A92" s="27" t="s">
        <v>152</v>
      </c>
      <c r="B92" s="28" t="s">
        <v>153</v>
      </c>
      <c r="C92" s="29">
        <v>17316637</v>
      </c>
      <c r="D92" s="29">
        <v>-2430853.11</v>
      </c>
      <c r="E92" s="29">
        <f t="shared" si="1"/>
        <v>14885783.890000001</v>
      </c>
      <c r="F92" s="29">
        <v>14885783.890000001</v>
      </c>
      <c r="G92" s="29">
        <v>14885783.890000001</v>
      </c>
      <c r="H92" s="29">
        <f t="shared" si="3"/>
        <v>0</v>
      </c>
    </row>
    <row r="93" spans="1:8" s="9" customFormat="1" x14ac:dyDescent="0.25">
      <c r="A93" s="27" t="s">
        <v>154</v>
      </c>
      <c r="B93" s="28" t="s">
        <v>155</v>
      </c>
      <c r="C93" s="29">
        <v>0</v>
      </c>
      <c r="D93" s="29">
        <v>681521385.45000005</v>
      </c>
      <c r="E93" s="29">
        <f t="shared" si="1"/>
        <v>681521385.45000005</v>
      </c>
      <c r="F93" s="29">
        <v>681521385.45000005</v>
      </c>
      <c r="G93" s="29">
        <v>681521385.45000005</v>
      </c>
      <c r="H93" s="29">
        <f t="shared" si="3"/>
        <v>0</v>
      </c>
    </row>
    <row r="94" spans="1:8" s="9" customFormat="1" ht="12.6" customHeight="1" x14ac:dyDescent="0.25">
      <c r="A94" s="27" t="s">
        <v>156</v>
      </c>
      <c r="B94" s="28" t="s">
        <v>157</v>
      </c>
      <c r="C94" s="29">
        <v>85276112</v>
      </c>
      <c r="D94" s="29">
        <v>18302358.93</v>
      </c>
      <c r="E94" s="29">
        <f t="shared" si="1"/>
        <v>103578470.93000001</v>
      </c>
      <c r="F94" s="29">
        <v>103578470.93000001</v>
      </c>
      <c r="G94" s="29">
        <v>103578470.93000001</v>
      </c>
      <c r="H94" s="29">
        <f t="shared" si="3"/>
        <v>0</v>
      </c>
    </row>
    <row r="95" spans="1:8" s="9" customFormat="1" x14ac:dyDescent="0.25">
      <c r="A95" s="27" t="s">
        <v>158</v>
      </c>
      <c r="B95" s="28" t="s">
        <v>159</v>
      </c>
      <c r="C95" s="29">
        <v>17316637</v>
      </c>
      <c r="D95" s="29">
        <v>-2416807.7999999998</v>
      </c>
      <c r="E95" s="29">
        <f t="shared" si="1"/>
        <v>14899829.199999999</v>
      </c>
      <c r="F95" s="29">
        <v>14899829.199999999</v>
      </c>
      <c r="G95" s="29">
        <v>14899829.199999999</v>
      </c>
      <c r="H95" s="29">
        <f t="shared" si="3"/>
        <v>0</v>
      </c>
    </row>
    <row r="96" spans="1:8" s="9" customFormat="1" x14ac:dyDescent="0.25">
      <c r="A96" s="27" t="s">
        <v>1338</v>
      </c>
      <c r="B96" s="28" t="s">
        <v>1339</v>
      </c>
      <c r="C96" s="29">
        <v>0</v>
      </c>
      <c r="D96" s="29">
        <v>40197070</v>
      </c>
      <c r="E96" s="29">
        <f t="shared" si="1"/>
        <v>40197070</v>
      </c>
      <c r="F96" s="29">
        <v>40197070</v>
      </c>
      <c r="G96" s="29">
        <v>0</v>
      </c>
      <c r="H96" s="29">
        <f t="shared" si="3"/>
        <v>0</v>
      </c>
    </row>
    <row r="97" spans="1:8" s="9" customFormat="1" x14ac:dyDescent="0.25">
      <c r="A97" s="27" t="s">
        <v>160</v>
      </c>
      <c r="B97" s="28" t="s">
        <v>161</v>
      </c>
      <c r="C97" s="29">
        <v>873242850</v>
      </c>
      <c r="D97" s="29">
        <v>-12806672.470000001</v>
      </c>
      <c r="E97" s="29">
        <f t="shared" si="1"/>
        <v>860436177.52999997</v>
      </c>
      <c r="F97" s="29">
        <v>860436177.52999997</v>
      </c>
      <c r="G97" s="29">
        <v>860290824.42999995</v>
      </c>
      <c r="H97" s="29">
        <f t="shared" si="3"/>
        <v>0</v>
      </c>
    </row>
    <row r="98" spans="1:8" s="9" customFormat="1" x14ac:dyDescent="0.25">
      <c r="A98" s="27" t="s">
        <v>162</v>
      </c>
      <c r="B98" s="28" t="s">
        <v>163</v>
      </c>
      <c r="C98" s="29">
        <v>1662490574</v>
      </c>
      <c r="D98" s="29">
        <v>-3578244</v>
      </c>
      <c r="E98" s="29">
        <f t="shared" si="1"/>
        <v>1658912330</v>
      </c>
      <c r="F98" s="29">
        <v>1658912330</v>
      </c>
      <c r="G98" s="29">
        <v>1658912330</v>
      </c>
      <c r="H98" s="29">
        <f t="shared" si="3"/>
        <v>0</v>
      </c>
    </row>
    <row r="99" spans="1:8" s="9" customFormat="1" x14ac:dyDescent="0.25">
      <c r="A99" s="27" t="s">
        <v>164</v>
      </c>
      <c r="B99" s="28" t="s">
        <v>165</v>
      </c>
      <c r="C99" s="29">
        <v>600065400</v>
      </c>
      <c r="D99" s="29">
        <v>-154402388.25</v>
      </c>
      <c r="E99" s="29">
        <f t="shared" si="1"/>
        <v>445663011.75</v>
      </c>
      <c r="F99" s="29">
        <v>445663011.75</v>
      </c>
      <c r="G99" s="29">
        <v>437995456.87</v>
      </c>
      <c r="H99" s="29">
        <f t="shared" si="3"/>
        <v>0</v>
      </c>
    </row>
    <row r="100" spans="1:8" s="9" customFormat="1" x14ac:dyDescent="0.25">
      <c r="A100" s="27" t="s">
        <v>166</v>
      </c>
      <c r="B100" s="28" t="s">
        <v>167</v>
      </c>
      <c r="C100" s="29">
        <v>218925000</v>
      </c>
      <c r="D100" s="29">
        <v>-3322500.22</v>
      </c>
      <c r="E100" s="29">
        <f t="shared" si="1"/>
        <v>215602499.78</v>
      </c>
      <c r="F100" s="29">
        <v>215602499.78</v>
      </c>
      <c r="G100" s="29">
        <v>215602499.78</v>
      </c>
      <c r="H100" s="29">
        <f t="shared" si="3"/>
        <v>0</v>
      </c>
    </row>
    <row r="101" spans="1:8" s="9" customFormat="1" x14ac:dyDescent="0.25">
      <c r="A101" s="27" t="s">
        <v>168</v>
      </c>
      <c r="B101" s="28" t="s">
        <v>169</v>
      </c>
      <c r="C101" s="29">
        <v>391200000</v>
      </c>
      <c r="D101" s="29">
        <v>66819757</v>
      </c>
      <c r="E101" s="29">
        <f t="shared" si="1"/>
        <v>458019757</v>
      </c>
      <c r="F101" s="29">
        <v>458019757</v>
      </c>
      <c r="G101" s="29">
        <v>458019757</v>
      </c>
      <c r="H101" s="29">
        <f t="shared" si="3"/>
        <v>0</v>
      </c>
    </row>
    <row r="102" spans="1:8" s="9" customFormat="1" x14ac:dyDescent="0.25">
      <c r="A102" s="30" t="s">
        <v>1353</v>
      </c>
      <c r="B102" s="31" t="s">
        <v>1354</v>
      </c>
      <c r="C102" s="32">
        <v>0</v>
      </c>
      <c r="D102" s="32">
        <v>8919920.5</v>
      </c>
      <c r="E102" s="32">
        <f t="shared" si="1"/>
        <v>8919920.5</v>
      </c>
      <c r="F102" s="32">
        <v>8919920.5</v>
      </c>
      <c r="G102" s="32">
        <v>0</v>
      </c>
      <c r="H102" s="32">
        <f t="shared" si="3"/>
        <v>0</v>
      </c>
    </row>
    <row r="103" spans="1:8" s="9" customFormat="1" x14ac:dyDescent="0.25">
      <c r="A103" s="27" t="s">
        <v>170</v>
      </c>
      <c r="B103" s="28" t="s">
        <v>171</v>
      </c>
      <c r="C103" s="29">
        <v>1297759401</v>
      </c>
      <c r="D103" s="29">
        <v>-416439397.75</v>
      </c>
      <c r="E103" s="29">
        <f t="shared" si="1"/>
        <v>881320003.25</v>
      </c>
      <c r="F103" s="29">
        <v>881320003.25</v>
      </c>
      <c r="G103" s="29">
        <v>880351968.66999996</v>
      </c>
      <c r="H103" s="29">
        <f t="shared" si="3"/>
        <v>0</v>
      </c>
    </row>
    <row r="104" spans="1:8" s="9" customFormat="1" x14ac:dyDescent="0.25">
      <c r="A104" s="27" t="s">
        <v>172</v>
      </c>
      <c r="B104" s="28" t="s">
        <v>173</v>
      </c>
      <c r="C104" s="29">
        <v>4317595</v>
      </c>
      <c r="D104" s="29">
        <v>43362491.649999999</v>
      </c>
      <c r="E104" s="29">
        <f t="shared" si="1"/>
        <v>47680086.649999999</v>
      </c>
      <c r="F104" s="29">
        <v>47680086.649999999</v>
      </c>
      <c r="G104" s="29">
        <v>47680086.649999999</v>
      </c>
      <c r="H104" s="29">
        <f t="shared" si="3"/>
        <v>0</v>
      </c>
    </row>
    <row r="105" spans="1:8" s="9" customFormat="1" x14ac:dyDescent="0.25">
      <c r="A105" s="27" t="s">
        <v>174</v>
      </c>
      <c r="B105" s="28" t="s">
        <v>175</v>
      </c>
      <c r="C105" s="29">
        <v>212069160</v>
      </c>
      <c r="D105" s="29">
        <v>-51026992.520000003</v>
      </c>
      <c r="E105" s="29">
        <f t="shared" si="1"/>
        <v>161042167.47999999</v>
      </c>
      <c r="F105" s="29">
        <v>161042167.47999999</v>
      </c>
      <c r="G105" s="29">
        <v>161042167.47999999</v>
      </c>
      <c r="H105" s="29">
        <f t="shared" si="3"/>
        <v>0</v>
      </c>
    </row>
    <row r="106" spans="1:8" s="9" customFormat="1" x14ac:dyDescent="0.25">
      <c r="A106" s="27" t="s">
        <v>176</v>
      </c>
      <c r="B106" s="28" t="s">
        <v>177</v>
      </c>
      <c r="C106" s="29">
        <v>61171439</v>
      </c>
      <c r="D106" s="29">
        <v>-61171439</v>
      </c>
      <c r="E106" s="29">
        <f t="shared" si="1"/>
        <v>0</v>
      </c>
      <c r="F106" s="29">
        <v>0</v>
      </c>
      <c r="G106" s="29">
        <v>0</v>
      </c>
      <c r="H106" s="29">
        <f t="shared" si="3"/>
        <v>0</v>
      </c>
    </row>
    <row r="107" spans="1:8" s="9" customFormat="1" x14ac:dyDescent="0.25">
      <c r="A107" s="27" t="s">
        <v>180</v>
      </c>
      <c r="B107" s="28" t="s">
        <v>181</v>
      </c>
      <c r="C107" s="29">
        <v>68061123</v>
      </c>
      <c r="D107" s="29">
        <v>-68061123</v>
      </c>
      <c r="E107" s="29">
        <f t="shared" si="1"/>
        <v>0</v>
      </c>
      <c r="F107" s="29">
        <v>0</v>
      </c>
      <c r="G107" s="29">
        <v>0</v>
      </c>
      <c r="H107" s="29">
        <f t="shared" si="3"/>
        <v>0</v>
      </c>
    </row>
    <row r="108" spans="1:8" s="9" customFormat="1" x14ac:dyDescent="0.25">
      <c r="A108" s="27" t="s">
        <v>182</v>
      </c>
      <c r="B108" s="28" t="s">
        <v>271</v>
      </c>
      <c r="C108" s="29">
        <v>15203413</v>
      </c>
      <c r="D108" s="29">
        <v>3402958.01</v>
      </c>
      <c r="E108" s="29">
        <f t="shared" ref="E108:E167" si="4">C108+D108</f>
        <v>18606371.009999998</v>
      </c>
      <c r="F108" s="29">
        <v>18606371.010000002</v>
      </c>
      <c r="G108" s="29">
        <v>18606371.010000002</v>
      </c>
      <c r="H108" s="29">
        <f t="shared" si="3"/>
        <v>0</v>
      </c>
    </row>
    <row r="109" spans="1:8" s="9" customFormat="1" x14ac:dyDescent="0.25">
      <c r="A109" s="27" t="s">
        <v>183</v>
      </c>
      <c r="B109" s="28" t="s">
        <v>272</v>
      </c>
      <c r="C109" s="29">
        <v>44125200</v>
      </c>
      <c r="D109" s="29">
        <v>-1989234.22</v>
      </c>
      <c r="E109" s="29">
        <f t="shared" si="4"/>
        <v>42135965.780000001</v>
      </c>
      <c r="F109" s="29">
        <v>42135965.780000001</v>
      </c>
      <c r="G109" s="29">
        <v>41264292.68</v>
      </c>
      <c r="H109" s="29">
        <f t="shared" si="3"/>
        <v>0</v>
      </c>
    </row>
    <row r="110" spans="1:8" s="9" customFormat="1" x14ac:dyDescent="0.25">
      <c r="A110" s="27" t="s">
        <v>1363</v>
      </c>
      <c r="B110" s="28" t="s">
        <v>938</v>
      </c>
      <c r="C110" s="29">
        <v>0</v>
      </c>
      <c r="D110" s="29">
        <v>35581041.810000002</v>
      </c>
      <c r="E110" s="29">
        <f t="shared" si="4"/>
        <v>35581041.810000002</v>
      </c>
      <c r="F110" s="29">
        <v>35581041.810000002</v>
      </c>
      <c r="G110" s="29">
        <v>35581041.810000002</v>
      </c>
      <c r="H110" s="29">
        <f t="shared" si="3"/>
        <v>0</v>
      </c>
    </row>
    <row r="111" spans="1:8" s="9" customFormat="1" x14ac:dyDescent="0.25">
      <c r="A111" s="27" t="s">
        <v>185</v>
      </c>
      <c r="B111" s="28" t="s">
        <v>273</v>
      </c>
      <c r="C111" s="29">
        <v>0</v>
      </c>
      <c r="D111" s="29">
        <v>1419351.21</v>
      </c>
      <c r="E111" s="29">
        <f t="shared" si="4"/>
        <v>1419351.21</v>
      </c>
      <c r="F111" s="29">
        <v>1419351.21</v>
      </c>
      <c r="G111" s="29">
        <v>1419351.21</v>
      </c>
      <c r="H111" s="29">
        <f t="shared" si="3"/>
        <v>0</v>
      </c>
    </row>
    <row r="112" spans="1:8" s="9" customFormat="1" x14ac:dyDescent="0.25">
      <c r="A112" s="27" t="s">
        <v>186</v>
      </c>
      <c r="B112" s="28" t="s">
        <v>187</v>
      </c>
      <c r="C112" s="29">
        <v>0</v>
      </c>
      <c r="D112" s="29">
        <v>28635985.25</v>
      </c>
      <c r="E112" s="29">
        <f t="shared" si="4"/>
        <v>28635985.25</v>
      </c>
      <c r="F112" s="29">
        <v>28635985.25</v>
      </c>
      <c r="G112" s="29">
        <v>27299990.98</v>
      </c>
      <c r="H112" s="29">
        <f t="shared" si="3"/>
        <v>0</v>
      </c>
    </row>
    <row r="113" spans="1:8" s="9" customFormat="1" x14ac:dyDescent="0.25">
      <c r="A113" s="27" t="s">
        <v>190</v>
      </c>
      <c r="B113" s="28" t="s">
        <v>191</v>
      </c>
      <c r="C113" s="29">
        <v>109656436</v>
      </c>
      <c r="D113" s="29">
        <v>120180285.23999999</v>
      </c>
      <c r="E113" s="29">
        <f t="shared" si="4"/>
        <v>229836721.24000001</v>
      </c>
      <c r="F113" s="29">
        <v>229836721.24000001</v>
      </c>
      <c r="G113" s="29">
        <v>223777521.77000001</v>
      </c>
      <c r="H113" s="29">
        <f t="shared" si="3"/>
        <v>0</v>
      </c>
    </row>
    <row r="114" spans="1:8" s="11" customFormat="1" x14ac:dyDescent="0.25">
      <c r="A114" s="27" t="s">
        <v>1371</v>
      </c>
      <c r="B114" s="28" t="s">
        <v>1372</v>
      </c>
      <c r="C114" s="29">
        <v>0</v>
      </c>
      <c r="D114" s="29">
        <v>8857226.1799999997</v>
      </c>
      <c r="E114" s="29">
        <f t="shared" si="4"/>
        <v>8857226.1799999997</v>
      </c>
      <c r="F114" s="29">
        <v>8857226.1799999997</v>
      </c>
      <c r="G114" s="29">
        <v>8857226.1799999997</v>
      </c>
      <c r="H114" s="29">
        <f t="shared" si="3"/>
        <v>0</v>
      </c>
    </row>
    <row r="115" spans="1:8" s="9" customFormat="1" x14ac:dyDescent="0.25">
      <c r="A115" s="27" t="s">
        <v>1180</v>
      </c>
      <c r="B115" s="28" t="s">
        <v>1181</v>
      </c>
      <c r="C115" s="29">
        <v>200000000</v>
      </c>
      <c r="D115" s="29">
        <v>-17707518.199999999</v>
      </c>
      <c r="E115" s="29">
        <f t="shared" si="4"/>
        <v>182292481.80000001</v>
      </c>
      <c r="F115" s="29">
        <v>182292481.80000001</v>
      </c>
      <c r="G115" s="29">
        <v>182292481.80000001</v>
      </c>
      <c r="H115" s="29">
        <f t="shared" si="3"/>
        <v>0</v>
      </c>
    </row>
    <row r="116" spans="1:8" s="9" customFormat="1" x14ac:dyDescent="0.25">
      <c r="A116" s="27" t="s">
        <v>1427</v>
      </c>
      <c r="B116" s="28" t="s">
        <v>1423</v>
      </c>
      <c r="C116" s="29">
        <v>0</v>
      </c>
      <c r="D116" s="29">
        <v>1415417682.29</v>
      </c>
      <c r="E116" s="29">
        <f t="shared" si="4"/>
        <v>1415417682.29</v>
      </c>
      <c r="F116" s="29">
        <v>1415417682.29</v>
      </c>
      <c r="G116" s="29">
        <v>1415417682.29</v>
      </c>
      <c r="H116" s="29">
        <f t="shared" si="3"/>
        <v>0</v>
      </c>
    </row>
    <row r="117" spans="1:8" s="11" customFormat="1" x14ac:dyDescent="0.25">
      <c r="A117" s="27" t="s">
        <v>192</v>
      </c>
      <c r="B117" s="28" t="s">
        <v>193</v>
      </c>
      <c r="C117" s="29">
        <v>147026942</v>
      </c>
      <c r="D117" s="29">
        <v>-22708504.41</v>
      </c>
      <c r="E117" s="29">
        <f t="shared" si="4"/>
        <v>124318437.59</v>
      </c>
      <c r="F117" s="29">
        <v>124318437.59</v>
      </c>
      <c r="G117" s="29">
        <v>124318437.59</v>
      </c>
      <c r="H117" s="29">
        <f t="shared" si="3"/>
        <v>0</v>
      </c>
    </row>
    <row r="118" spans="1:8" s="9" customFormat="1" x14ac:dyDescent="0.25">
      <c r="A118" s="27" t="s">
        <v>194</v>
      </c>
      <c r="B118" s="28" t="s">
        <v>195</v>
      </c>
      <c r="C118" s="29">
        <v>325929674</v>
      </c>
      <c r="D118" s="29">
        <v>89960743.959999993</v>
      </c>
      <c r="E118" s="29">
        <f t="shared" si="4"/>
        <v>415890417.95999998</v>
      </c>
      <c r="F118" s="29">
        <v>415890417.95999998</v>
      </c>
      <c r="G118" s="29">
        <v>415890417.95999998</v>
      </c>
      <c r="H118" s="29">
        <f t="shared" si="3"/>
        <v>0</v>
      </c>
    </row>
    <row r="119" spans="1:8" s="9" customFormat="1" x14ac:dyDescent="0.25">
      <c r="A119" s="23" t="s">
        <v>196</v>
      </c>
      <c r="B119" s="26" t="s">
        <v>197</v>
      </c>
      <c r="C119" s="25">
        <v>383911815</v>
      </c>
      <c r="D119" s="25">
        <v>14307270.699999999</v>
      </c>
      <c r="E119" s="25">
        <f t="shared" si="4"/>
        <v>398219085.69999999</v>
      </c>
      <c r="F119" s="25">
        <v>398219085.69999999</v>
      </c>
      <c r="G119" s="25">
        <v>398217501.69999999</v>
      </c>
      <c r="H119" s="25">
        <f t="shared" si="3"/>
        <v>0</v>
      </c>
    </row>
    <row r="120" spans="1:8" s="11" customFormat="1" x14ac:dyDescent="0.25">
      <c r="A120" s="27" t="s">
        <v>198</v>
      </c>
      <c r="B120" s="28" t="s">
        <v>199</v>
      </c>
      <c r="C120" s="29">
        <v>292453155</v>
      </c>
      <c r="D120" s="29">
        <v>7945251.8600000003</v>
      </c>
      <c r="E120" s="29">
        <f t="shared" si="4"/>
        <v>300398406.86000001</v>
      </c>
      <c r="F120" s="29">
        <v>300398406.86000001</v>
      </c>
      <c r="G120" s="29">
        <v>300396822.86000001</v>
      </c>
      <c r="H120" s="29">
        <f t="shared" si="3"/>
        <v>0</v>
      </c>
    </row>
    <row r="121" spans="1:8" s="9" customFormat="1" x14ac:dyDescent="0.25">
      <c r="A121" s="27" t="s">
        <v>200</v>
      </c>
      <c r="B121" s="28" t="s">
        <v>201</v>
      </c>
      <c r="C121" s="29">
        <v>91458660</v>
      </c>
      <c r="D121" s="29">
        <v>6362018.8399999999</v>
      </c>
      <c r="E121" s="29">
        <f t="shared" si="4"/>
        <v>97820678.840000004</v>
      </c>
      <c r="F121" s="29">
        <v>97820678.840000004</v>
      </c>
      <c r="G121" s="29">
        <v>97820678.840000004</v>
      </c>
      <c r="H121" s="29">
        <f t="shared" si="3"/>
        <v>0</v>
      </c>
    </row>
    <row r="122" spans="1:8" s="9" customFormat="1" x14ac:dyDescent="0.25">
      <c r="A122" s="23" t="s">
        <v>202</v>
      </c>
      <c r="B122" s="26" t="s">
        <v>203</v>
      </c>
      <c r="C122" s="25">
        <v>475185380</v>
      </c>
      <c r="D122" s="25">
        <v>3222146.48</v>
      </c>
      <c r="E122" s="25">
        <f t="shared" si="4"/>
        <v>478407526.48000002</v>
      </c>
      <c r="F122" s="25">
        <v>478407526.48000002</v>
      </c>
      <c r="G122" s="25">
        <v>477791848.70999998</v>
      </c>
      <c r="H122" s="25">
        <f t="shared" si="3"/>
        <v>0</v>
      </c>
    </row>
    <row r="123" spans="1:8" s="9" customFormat="1" x14ac:dyDescent="0.25">
      <c r="A123" s="27" t="s">
        <v>204</v>
      </c>
      <c r="B123" s="28" t="s">
        <v>205</v>
      </c>
      <c r="C123" s="29">
        <v>461480779</v>
      </c>
      <c r="D123" s="29">
        <v>16926747.48</v>
      </c>
      <c r="E123" s="29">
        <f t="shared" si="4"/>
        <v>478407526.48000002</v>
      </c>
      <c r="F123" s="29">
        <v>478407526.48000002</v>
      </c>
      <c r="G123" s="29">
        <v>477791848.70999998</v>
      </c>
      <c r="H123" s="29">
        <f t="shared" si="3"/>
        <v>0</v>
      </c>
    </row>
    <row r="124" spans="1:8" s="9" customFormat="1" x14ac:dyDescent="0.25">
      <c r="A124" s="27" t="s">
        <v>206</v>
      </c>
      <c r="B124" s="28" t="s">
        <v>207</v>
      </c>
      <c r="C124" s="29">
        <v>13704601</v>
      </c>
      <c r="D124" s="29">
        <v>-13704601</v>
      </c>
      <c r="E124" s="29">
        <f t="shared" si="4"/>
        <v>0</v>
      </c>
      <c r="F124" s="29">
        <v>0</v>
      </c>
      <c r="G124" s="29">
        <v>0</v>
      </c>
      <c r="H124" s="29">
        <f t="shared" si="3"/>
        <v>0</v>
      </c>
    </row>
    <row r="125" spans="1:8" s="9" customFormat="1" x14ac:dyDescent="0.25">
      <c r="A125" s="23" t="s">
        <v>208</v>
      </c>
      <c r="B125" s="26" t="s">
        <v>209</v>
      </c>
      <c r="C125" s="25">
        <v>253191203</v>
      </c>
      <c r="D125" s="25">
        <v>557308454.08000004</v>
      </c>
      <c r="E125" s="25">
        <f t="shared" si="4"/>
        <v>810499657.08000004</v>
      </c>
      <c r="F125" s="25">
        <v>810499657.08000004</v>
      </c>
      <c r="G125" s="25">
        <v>809378431.13999999</v>
      </c>
      <c r="H125" s="25">
        <f t="shared" si="3"/>
        <v>0</v>
      </c>
    </row>
    <row r="126" spans="1:8" s="9" customFormat="1" ht="13.9" customHeight="1" x14ac:dyDescent="0.25">
      <c r="A126" s="27" t="s">
        <v>210</v>
      </c>
      <c r="B126" s="28" t="s">
        <v>211</v>
      </c>
      <c r="C126" s="29">
        <v>25280736</v>
      </c>
      <c r="D126" s="29">
        <v>500000</v>
      </c>
      <c r="E126" s="29">
        <f t="shared" si="4"/>
        <v>25780736</v>
      </c>
      <c r="F126" s="29">
        <v>25780736</v>
      </c>
      <c r="G126" s="29">
        <v>25780736</v>
      </c>
      <c r="H126" s="29">
        <f t="shared" si="3"/>
        <v>0</v>
      </c>
    </row>
    <row r="127" spans="1:8" s="9" customFormat="1" x14ac:dyDescent="0.25">
      <c r="A127" s="27" t="s">
        <v>212</v>
      </c>
      <c r="B127" s="28" t="s">
        <v>213</v>
      </c>
      <c r="C127" s="29">
        <v>36354210</v>
      </c>
      <c r="D127" s="29">
        <v>-4150405.37</v>
      </c>
      <c r="E127" s="29">
        <f t="shared" si="4"/>
        <v>32203804.629999999</v>
      </c>
      <c r="F127" s="29">
        <v>32203804.629999999</v>
      </c>
      <c r="G127" s="29">
        <v>32203804.629999999</v>
      </c>
      <c r="H127" s="29">
        <f t="shared" si="3"/>
        <v>0</v>
      </c>
    </row>
    <row r="128" spans="1:8" s="11" customFormat="1" x14ac:dyDescent="0.25">
      <c r="A128" s="27" t="s">
        <v>214</v>
      </c>
      <c r="B128" s="28" t="s">
        <v>215</v>
      </c>
      <c r="C128" s="29">
        <v>4027223</v>
      </c>
      <c r="D128" s="29">
        <v>-783947.6</v>
      </c>
      <c r="E128" s="29">
        <f t="shared" si="4"/>
        <v>3243275.4</v>
      </c>
      <c r="F128" s="29">
        <v>3243275.4</v>
      </c>
      <c r="G128" s="29">
        <v>3243275.4</v>
      </c>
      <c r="H128" s="29">
        <f t="shared" si="3"/>
        <v>0</v>
      </c>
    </row>
    <row r="129" spans="1:8" s="11" customFormat="1" x14ac:dyDescent="0.25">
      <c r="A129" s="27" t="s">
        <v>216</v>
      </c>
      <c r="B129" s="28" t="s">
        <v>217</v>
      </c>
      <c r="C129" s="29">
        <v>23996773</v>
      </c>
      <c r="D129" s="29">
        <v>-3312.28</v>
      </c>
      <c r="E129" s="29">
        <f t="shared" si="4"/>
        <v>23993460.719999999</v>
      </c>
      <c r="F129" s="29">
        <v>23993460.719999999</v>
      </c>
      <c r="G129" s="29">
        <v>23984912.859999999</v>
      </c>
      <c r="H129" s="29">
        <f t="shared" si="3"/>
        <v>0</v>
      </c>
    </row>
    <row r="130" spans="1:8" s="9" customFormat="1" x14ac:dyDescent="0.25">
      <c r="A130" s="27" t="s">
        <v>1376</v>
      </c>
      <c r="B130" s="28" t="s">
        <v>1377</v>
      </c>
      <c r="C130" s="29">
        <v>0</v>
      </c>
      <c r="D130" s="29">
        <v>553446119.61000001</v>
      </c>
      <c r="E130" s="29">
        <f t="shared" si="4"/>
        <v>553446119.61000001</v>
      </c>
      <c r="F130" s="29">
        <v>553446119.61000001</v>
      </c>
      <c r="G130" s="29">
        <v>552333441.52999997</v>
      </c>
      <c r="H130" s="29">
        <f t="shared" si="3"/>
        <v>0</v>
      </c>
    </row>
    <row r="131" spans="1:8" s="9" customFormat="1" x14ac:dyDescent="0.25">
      <c r="A131" s="27" t="s">
        <v>218</v>
      </c>
      <c r="B131" s="28" t="s">
        <v>219</v>
      </c>
      <c r="C131" s="29">
        <v>97158274</v>
      </c>
      <c r="D131" s="29">
        <v>-0.28000000357627869</v>
      </c>
      <c r="E131" s="29">
        <f t="shared" si="4"/>
        <v>97158273.719999999</v>
      </c>
      <c r="F131" s="29">
        <v>97158273.719999999</v>
      </c>
      <c r="G131" s="29">
        <v>97158273.719999999</v>
      </c>
      <c r="H131" s="29">
        <f t="shared" si="3"/>
        <v>0</v>
      </c>
    </row>
    <row r="132" spans="1:8" s="9" customFormat="1" x14ac:dyDescent="0.25">
      <c r="A132" s="30" t="s">
        <v>220</v>
      </c>
      <c r="B132" s="31" t="s">
        <v>1182</v>
      </c>
      <c r="C132" s="32">
        <v>48775650</v>
      </c>
      <c r="D132" s="32">
        <v>3000000</v>
      </c>
      <c r="E132" s="32">
        <f t="shared" si="4"/>
        <v>51775650</v>
      </c>
      <c r="F132" s="32">
        <v>51775650</v>
      </c>
      <c r="G132" s="32">
        <v>51775650</v>
      </c>
      <c r="H132" s="32">
        <f t="shared" si="3"/>
        <v>0</v>
      </c>
    </row>
    <row r="133" spans="1:8" s="9" customFormat="1" x14ac:dyDescent="0.25">
      <c r="A133" s="27" t="s">
        <v>221</v>
      </c>
      <c r="B133" s="28" t="s">
        <v>1399</v>
      </c>
      <c r="C133" s="29">
        <v>17598337</v>
      </c>
      <c r="D133" s="29">
        <v>5300000</v>
      </c>
      <c r="E133" s="29">
        <f t="shared" si="4"/>
        <v>22898337</v>
      </c>
      <c r="F133" s="29">
        <v>22898337</v>
      </c>
      <c r="G133" s="29">
        <v>22898337</v>
      </c>
      <c r="H133" s="29">
        <f t="shared" si="3"/>
        <v>0</v>
      </c>
    </row>
    <row r="134" spans="1:8" s="9" customFormat="1" x14ac:dyDescent="0.25">
      <c r="A134" s="23" t="s">
        <v>1454</v>
      </c>
      <c r="B134" s="26" t="s">
        <v>275</v>
      </c>
      <c r="C134" s="25">
        <v>23443070498</v>
      </c>
      <c r="D134" s="25">
        <v>1007687981.91</v>
      </c>
      <c r="E134" s="25">
        <f t="shared" si="4"/>
        <v>24450758479.91</v>
      </c>
      <c r="F134" s="25">
        <v>24450758479.91</v>
      </c>
      <c r="G134" s="25">
        <v>24379757465.57</v>
      </c>
      <c r="H134" s="25">
        <f t="shared" si="3"/>
        <v>0</v>
      </c>
    </row>
    <row r="135" spans="1:8" s="9" customFormat="1" x14ac:dyDescent="0.25">
      <c r="A135" s="23" t="s">
        <v>222</v>
      </c>
      <c r="B135" s="26" t="s">
        <v>275</v>
      </c>
      <c r="C135" s="25">
        <v>23443070498</v>
      </c>
      <c r="D135" s="25">
        <v>1007687981.91</v>
      </c>
      <c r="E135" s="25">
        <f t="shared" si="4"/>
        <v>24450758479.91</v>
      </c>
      <c r="F135" s="25">
        <v>24450758479.91</v>
      </c>
      <c r="G135" s="25">
        <v>24379757465.57</v>
      </c>
      <c r="H135" s="25">
        <f t="shared" si="3"/>
        <v>0</v>
      </c>
    </row>
    <row r="136" spans="1:8" s="9" customFormat="1" x14ac:dyDescent="0.25">
      <c r="A136" s="27" t="s">
        <v>223</v>
      </c>
      <c r="B136" s="28" t="s">
        <v>224</v>
      </c>
      <c r="C136" s="29">
        <v>31606418</v>
      </c>
      <c r="D136" s="29">
        <v>4131857.2</v>
      </c>
      <c r="E136" s="29">
        <f t="shared" si="4"/>
        <v>35738275.200000003</v>
      </c>
      <c r="F136" s="29">
        <v>35738275.200000003</v>
      </c>
      <c r="G136" s="29">
        <v>32336412.870000001</v>
      </c>
      <c r="H136" s="29">
        <f t="shared" si="3"/>
        <v>0</v>
      </c>
    </row>
    <row r="137" spans="1:8" s="9" customFormat="1" x14ac:dyDescent="0.25">
      <c r="A137" s="27" t="s">
        <v>225</v>
      </c>
      <c r="B137" s="28" t="s">
        <v>226</v>
      </c>
      <c r="C137" s="29">
        <v>153190960</v>
      </c>
      <c r="D137" s="29">
        <v>-139122584.28</v>
      </c>
      <c r="E137" s="29">
        <f t="shared" si="4"/>
        <v>14068375.719999999</v>
      </c>
      <c r="F137" s="29">
        <v>14068375.720000001</v>
      </c>
      <c r="G137" s="29">
        <v>14061056.039999999</v>
      </c>
      <c r="H137" s="29">
        <f t="shared" si="3"/>
        <v>0</v>
      </c>
    </row>
    <row r="138" spans="1:8" s="9" customFormat="1" x14ac:dyDescent="0.25">
      <c r="A138" s="27" t="s">
        <v>227</v>
      </c>
      <c r="B138" s="28" t="s">
        <v>48</v>
      </c>
      <c r="C138" s="29">
        <v>3899468</v>
      </c>
      <c r="D138" s="29">
        <v>-3899468</v>
      </c>
      <c r="E138" s="29">
        <f t="shared" si="4"/>
        <v>0</v>
      </c>
      <c r="F138" s="29">
        <v>0</v>
      </c>
      <c r="G138" s="29">
        <v>0</v>
      </c>
      <c r="H138" s="29">
        <f t="shared" si="3"/>
        <v>0</v>
      </c>
    </row>
    <row r="139" spans="1:8" s="9" customFormat="1" x14ac:dyDescent="0.25">
      <c r="A139" s="27" t="s">
        <v>228</v>
      </c>
      <c r="B139" s="28" t="s">
        <v>229</v>
      </c>
      <c r="C139" s="29">
        <v>3085972470</v>
      </c>
      <c r="D139" s="29">
        <v>729864843.62</v>
      </c>
      <c r="E139" s="29">
        <f t="shared" si="4"/>
        <v>3815837313.6199999</v>
      </c>
      <c r="F139" s="29">
        <v>3815837313.6199999</v>
      </c>
      <c r="G139" s="29">
        <v>3793752479.6999998</v>
      </c>
      <c r="H139" s="29">
        <f t="shared" si="3"/>
        <v>0</v>
      </c>
    </row>
    <row r="140" spans="1:8" s="9" customFormat="1" x14ac:dyDescent="0.25">
      <c r="A140" s="27" t="s">
        <v>230</v>
      </c>
      <c r="B140" s="28" t="s">
        <v>63</v>
      </c>
      <c r="C140" s="29">
        <v>116020425</v>
      </c>
      <c r="D140" s="29">
        <v>-116020425</v>
      </c>
      <c r="E140" s="29">
        <f t="shared" si="4"/>
        <v>0</v>
      </c>
      <c r="F140" s="29">
        <v>0</v>
      </c>
      <c r="G140" s="29">
        <v>0</v>
      </c>
      <c r="H140" s="29">
        <f t="shared" si="3"/>
        <v>0</v>
      </c>
    </row>
    <row r="141" spans="1:8" s="9" customFormat="1" x14ac:dyDescent="0.25">
      <c r="A141" s="27" t="s">
        <v>231</v>
      </c>
      <c r="B141" s="28" t="s">
        <v>232</v>
      </c>
      <c r="C141" s="29">
        <v>3607627</v>
      </c>
      <c r="D141" s="29">
        <v>-2612487.06</v>
      </c>
      <c r="E141" s="29">
        <f t="shared" si="4"/>
        <v>995139.94</v>
      </c>
      <c r="F141" s="29">
        <v>995139.94</v>
      </c>
      <c r="G141" s="29">
        <v>995139.94</v>
      </c>
      <c r="H141" s="29">
        <f t="shared" ref="H141:H168" si="5">E141-F141</f>
        <v>0</v>
      </c>
    </row>
    <row r="142" spans="1:8" s="9" customFormat="1" x14ac:dyDescent="0.25">
      <c r="A142" s="27" t="s">
        <v>233</v>
      </c>
      <c r="B142" s="28" t="s">
        <v>71</v>
      </c>
      <c r="C142" s="29">
        <v>197163</v>
      </c>
      <c r="D142" s="29">
        <v>-197163</v>
      </c>
      <c r="E142" s="29">
        <f t="shared" si="4"/>
        <v>0</v>
      </c>
      <c r="F142" s="29">
        <v>0</v>
      </c>
      <c r="G142" s="29">
        <v>0</v>
      </c>
      <c r="H142" s="29">
        <f t="shared" si="5"/>
        <v>0</v>
      </c>
    </row>
    <row r="143" spans="1:8" s="9" customFormat="1" ht="13.15" customHeight="1" x14ac:dyDescent="0.25">
      <c r="A143" s="27" t="s">
        <v>1408</v>
      </c>
      <c r="B143" s="28" t="s">
        <v>1409</v>
      </c>
      <c r="C143" s="29">
        <v>71000000</v>
      </c>
      <c r="D143" s="29">
        <v>-56876190.549999997</v>
      </c>
      <c r="E143" s="29">
        <f t="shared" si="4"/>
        <v>14123809.450000003</v>
      </c>
      <c r="F143" s="29">
        <v>14123809.449999999</v>
      </c>
      <c r="G143" s="29">
        <v>14123809.449999999</v>
      </c>
      <c r="H143" s="29">
        <f t="shared" si="5"/>
        <v>0</v>
      </c>
    </row>
    <row r="144" spans="1:8" s="9" customFormat="1" x14ac:dyDescent="0.25">
      <c r="A144" s="27" t="s">
        <v>234</v>
      </c>
      <c r="B144" s="28" t="s">
        <v>235</v>
      </c>
      <c r="C144" s="29">
        <v>17400435</v>
      </c>
      <c r="D144" s="29">
        <v>1145650.74</v>
      </c>
      <c r="E144" s="29">
        <f t="shared" si="4"/>
        <v>18546085.739999998</v>
      </c>
      <c r="F144" s="29">
        <v>18546085.739999998</v>
      </c>
      <c r="G144" s="29">
        <v>18546085.739999998</v>
      </c>
      <c r="H144" s="29">
        <f t="shared" si="5"/>
        <v>0</v>
      </c>
    </row>
    <row r="145" spans="1:8" s="9" customFormat="1" x14ac:dyDescent="0.25">
      <c r="A145" s="27" t="s">
        <v>276</v>
      </c>
      <c r="B145" s="28" t="s">
        <v>277</v>
      </c>
      <c r="C145" s="29">
        <v>1063459</v>
      </c>
      <c r="D145" s="29">
        <v>-1063459</v>
      </c>
      <c r="E145" s="29">
        <f t="shared" si="4"/>
        <v>0</v>
      </c>
      <c r="F145" s="29">
        <v>0</v>
      </c>
      <c r="G145" s="29">
        <v>0</v>
      </c>
      <c r="H145" s="29">
        <f t="shared" si="5"/>
        <v>0</v>
      </c>
    </row>
    <row r="146" spans="1:8" s="9" customFormat="1" ht="20.25" customHeight="1" x14ac:dyDescent="0.25">
      <c r="A146" s="27" t="s">
        <v>236</v>
      </c>
      <c r="B146" s="28" t="s">
        <v>237</v>
      </c>
      <c r="C146" s="29">
        <v>52558948</v>
      </c>
      <c r="D146" s="29">
        <v>14935883.9</v>
      </c>
      <c r="E146" s="29">
        <f t="shared" si="4"/>
        <v>67494831.900000006</v>
      </c>
      <c r="F146" s="29">
        <v>67494831.900000006</v>
      </c>
      <c r="G146" s="29">
        <v>67490826.400000006</v>
      </c>
      <c r="H146" s="29">
        <f t="shared" si="5"/>
        <v>0</v>
      </c>
    </row>
    <row r="147" spans="1:8" s="9" customFormat="1" x14ac:dyDescent="0.25">
      <c r="A147" s="27" t="s">
        <v>238</v>
      </c>
      <c r="B147" s="28" t="s">
        <v>101</v>
      </c>
      <c r="C147" s="29">
        <v>22568832</v>
      </c>
      <c r="D147" s="29">
        <v>-22568832</v>
      </c>
      <c r="E147" s="29">
        <f t="shared" si="4"/>
        <v>0</v>
      </c>
      <c r="F147" s="29">
        <v>0</v>
      </c>
      <c r="G147" s="29">
        <v>0</v>
      </c>
      <c r="H147" s="29">
        <f t="shared" si="5"/>
        <v>0</v>
      </c>
    </row>
    <row r="148" spans="1:8" s="9" customFormat="1" x14ac:dyDescent="0.25">
      <c r="A148" s="27" t="s">
        <v>239</v>
      </c>
      <c r="B148" s="28" t="s">
        <v>240</v>
      </c>
      <c r="C148" s="29">
        <v>1389190535</v>
      </c>
      <c r="D148" s="29">
        <v>197576750.81</v>
      </c>
      <c r="E148" s="29">
        <f t="shared" si="4"/>
        <v>1586767285.8099999</v>
      </c>
      <c r="F148" s="29">
        <v>1586767285.8099999</v>
      </c>
      <c r="G148" s="29">
        <v>1543534856.8</v>
      </c>
      <c r="H148" s="29">
        <f t="shared" si="5"/>
        <v>0</v>
      </c>
    </row>
    <row r="149" spans="1:8" s="9" customFormat="1" ht="15" hidden="1" customHeight="1" x14ac:dyDescent="0.25">
      <c r="A149" s="27" t="s">
        <v>241</v>
      </c>
      <c r="B149" s="28" t="s">
        <v>112</v>
      </c>
      <c r="C149" s="29">
        <v>68868838</v>
      </c>
      <c r="D149" s="29">
        <v>-68868838</v>
      </c>
      <c r="E149" s="29">
        <f t="shared" si="4"/>
        <v>0</v>
      </c>
      <c r="F149" s="29">
        <v>0</v>
      </c>
      <c r="G149" s="29">
        <v>0</v>
      </c>
      <c r="H149" s="29">
        <f t="shared" si="5"/>
        <v>0</v>
      </c>
    </row>
    <row r="150" spans="1:8" s="11" customFormat="1" x14ac:dyDescent="0.25">
      <c r="A150" s="27" t="s">
        <v>1413</v>
      </c>
      <c r="B150" s="28" t="s">
        <v>260</v>
      </c>
      <c r="C150" s="29">
        <v>0</v>
      </c>
      <c r="D150" s="29">
        <v>32577108.899999999</v>
      </c>
      <c r="E150" s="29">
        <f t="shared" si="4"/>
        <v>32577108.899999999</v>
      </c>
      <c r="F150" s="29">
        <v>32577108.899999999</v>
      </c>
      <c r="G150" s="29">
        <v>32577108.899999999</v>
      </c>
      <c r="H150" s="29">
        <f t="shared" si="5"/>
        <v>0</v>
      </c>
    </row>
    <row r="151" spans="1:8" s="11" customFormat="1" x14ac:dyDescent="0.25">
      <c r="A151" s="27" t="s">
        <v>1455</v>
      </c>
      <c r="B151" s="28" t="s">
        <v>1456</v>
      </c>
      <c r="C151" s="29">
        <v>0</v>
      </c>
      <c r="D151" s="29">
        <v>0</v>
      </c>
      <c r="E151" s="29">
        <f t="shared" si="4"/>
        <v>0</v>
      </c>
      <c r="F151" s="29">
        <v>0</v>
      </c>
      <c r="G151" s="29">
        <v>0</v>
      </c>
      <c r="H151" s="29">
        <f t="shared" si="5"/>
        <v>0</v>
      </c>
    </row>
    <row r="152" spans="1:8" s="9" customFormat="1" x14ac:dyDescent="0.25">
      <c r="A152" s="27" t="s">
        <v>1416</v>
      </c>
      <c r="B152" s="28" t="s">
        <v>1417</v>
      </c>
      <c r="C152" s="29">
        <v>0</v>
      </c>
      <c r="D152" s="29">
        <v>2513601.14</v>
      </c>
      <c r="E152" s="29">
        <f t="shared" si="4"/>
        <v>2513601.14</v>
      </c>
      <c r="F152" s="29">
        <v>2513601.14</v>
      </c>
      <c r="G152" s="29">
        <v>2513601.14</v>
      </c>
      <c r="H152" s="29">
        <f t="shared" si="5"/>
        <v>0</v>
      </c>
    </row>
    <row r="153" spans="1:8" s="9" customFormat="1" ht="15" hidden="1" customHeight="1" x14ac:dyDescent="0.25">
      <c r="A153" s="27" t="s">
        <v>1457</v>
      </c>
      <c r="B153" s="28" t="s">
        <v>1337</v>
      </c>
      <c r="C153" s="29">
        <v>0</v>
      </c>
      <c r="D153" s="29">
        <v>0</v>
      </c>
      <c r="E153" s="29">
        <f t="shared" si="4"/>
        <v>0</v>
      </c>
      <c r="F153" s="29">
        <v>0</v>
      </c>
      <c r="G153" s="29">
        <v>0</v>
      </c>
      <c r="H153" s="29">
        <f t="shared" si="5"/>
        <v>0</v>
      </c>
    </row>
    <row r="154" spans="1:8" s="9" customFormat="1" x14ac:dyDescent="0.25">
      <c r="A154" s="27" t="s">
        <v>242</v>
      </c>
      <c r="B154" s="28" t="s">
        <v>278</v>
      </c>
      <c r="C154" s="29">
        <v>9893607122</v>
      </c>
      <c r="D154" s="29">
        <v>156180127.13999999</v>
      </c>
      <c r="E154" s="29">
        <f t="shared" si="4"/>
        <v>10049787249.139999</v>
      </c>
      <c r="F154" s="29">
        <v>10049787249.139999</v>
      </c>
      <c r="G154" s="29">
        <v>10049787249.139999</v>
      </c>
      <c r="H154" s="29">
        <f t="shared" si="5"/>
        <v>0</v>
      </c>
    </row>
    <row r="155" spans="1:8" s="9" customFormat="1" x14ac:dyDescent="0.25">
      <c r="A155" s="27" t="s">
        <v>243</v>
      </c>
      <c r="B155" s="28" t="s">
        <v>244</v>
      </c>
      <c r="C155" s="29">
        <v>2457220128</v>
      </c>
      <c r="D155" s="29">
        <v>39873957.75</v>
      </c>
      <c r="E155" s="29">
        <f t="shared" si="4"/>
        <v>2497094085.75</v>
      </c>
      <c r="F155" s="29">
        <v>2497094085.75</v>
      </c>
      <c r="G155" s="29">
        <v>2494823521.8499999</v>
      </c>
      <c r="H155" s="29">
        <f t="shared" si="5"/>
        <v>0</v>
      </c>
    </row>
    <row r="156" spans="1:8" s="9" customFormat="1" x14ac:dyDescent="0.25">
      <c r="A156" s="27" t="s">
        <v>245</v>
      </c>
      <c r="B156" s="28" t="s">
        <v>246</v>
      </c>
      <c r="C156" s="29">
        <v>286051369</v>
      </c>
      <c r="D156" s="29">
        <v>5336790.47</v>
      </c>
      <c r="E156" s="29">
        <f t="shared" si="4"/>
        <v>291388159.47000003</v>
      </c>
      <c r="F156" s="29">
        <v>291388159.47000003</v>
      </c>
      <c r="G156" s="29">
        <v>291388159.47000003</v>
      </c>
      <c r="H156" s="29">
        <f t="shared" si="5"/>
        <v>0</v>
      </c>
    </row>
    <row r="157" spans="1:8" s="9" customFormat="1" x14ac:dyDescent="0.25">
      <c r="A157" s="27" t="s">
        <v>247</v>
      </c>
      <c r="B157" s="28" t="s">
        <v>248</v>
      </c>
      <c r="C157" s="29">
        <v>4854859911</v>
      </c>
      <c r="D157" s="29">
        <v>594358414.13</v>
      </c>
      <c r="E157" s="29">
        <f t="shared" si="4"/>
        <v>5449218325.1300001</v>
      </c>
      <c r="F157" s="29">
        <v>5449218325.1300001</v>
      </c>
      <c r="G157" s="29">
        <v>5449218325.1300001</v>
      </c>
      <c r="H157" s="29">
        <f t="shared" si="5"/>
        <v>0</v>
      </c>
    </row>
    <row r="158" spans="1:8" s="9" customFormat="1" x14ac:dyDescent="0.25">
      <c r="A158" s="27" t="s">
        <v>249</v>
      </c>
      <c r="B158" s="28" t="s">
        <v>188</v>
      </c>
      <c r="C158" s="29">
        <v>918574542</v>
      </c>
      <c r="D158" s="29">
        <v>-494203423.12</v>
      </c>
      <c r="E158" s="29">
        <f t="shared" si="4"/>
        <v>424371118.88</v>
      </c>
      <c r="F158" s="29">
        <v>424371118.88</v>
      </c>
      <c r="G158" s="29">
        <v>424371118.88</v>
      </c>
      <c r="H158" s="29">
        <f t="shared" si="5"/>
        <v>0</v>
      </c>
    </row>
    <row r="159" spans="1:8" s="9" customFormat="1" x14ac:dyDescent="0.25">
      <c r="A159" s="27" t="s">
        <v>250</v>
      </c>
      <c r="B159" s="28" t="s">
        <v>184</v>
      </c>
      <c r="C159" s="29">
        <v>15611848</v>
      </c>
      <c r="D159" s="29">
        <v>22166428.190000001</v>
      </c>
      <c r="E159" s="29">
        <f t="shared" si="4"/>
        <v>37778276.189999998</v>
      </c>
      <c r="F159" s="29">
        <v>37778276.189999998</v>
      </c>
      <c r="G159" s="29">
        <v>37778276.189999998</v>
      </c>
      <c r="H159" s="29">
        <f t="shared" si="5"/>
        <v>0</v>
      </c>
    </row>
    <row r="160" spans="1:8" x14ac:dyDescent="0.25">
      <c r="A160" s="27" t="s">
        <v>1422</v>
      </c>
      <c r="B160" s="28" t="s">
        <v>1423</v>
      </c>
      <c r="C160" s="29">
        <v>0</v>
      </c>
      <c r="D160" s="29">
        <v>112459437.93000001</v>
      </c>
      <c r="E160" s="29">
        <f t="shared" si="4"/>
        <v>112459437.93000001</v>
      </c>
      <c r="F160" s="29">
        <v>112459437.93000001</v>
      </c>
      <c r="G160" s="29">
        <v>112459437.93000001</v>
      </c>
      <c r="H160" s="29">
        <f t="shared" si="5"/>
        <v>0</v>
      </c>
    </row>
    <row r="161" spans="1:8" x14ac:dyDescent="0.25">
      <c r="A161" s="23" t="s">
        <v>1458</v>
      </c>
      <c r="B161" s="26" t="s">
        <v>251</v>
      </c>
      <c r="C161" s="25">
        <v>2970002998</v>
      </c>
      <c r="D161" s="25">
        <v>-350553019.17000002</v>
      </c>
      <c r="E161" s="25">
        <f t="shared" si="4"/>
        <v>2619449978.8299999</v>
      </c>
      <c r="F161" s="25">
        <v>2619449978.8299999</v>
      </c>
      <c r="G161" s="25">
        <v>2616303660.8800001</v>
      </c>
      <c r="H161" s="25">
        <f t="shared" si="5"/>
        <v>0</v>
      </c>
    </row>
    <row r="162" spans="1:8" x14ac:dyDescent="0.25">
      <c r="A162" s="23" t="s">
        <v>252</v>
      </c>
      <c r="B162" s="26" t="s">
        <v>251</v>
      </c>
      <c r="C162" s="25">
        <v>2970002998</v>
      </c>
      <c r="D162" s="25">
        <v>-350553019.17000002</v>
      </c>
      <c r="E162" s="25">
        <f t="shared" si="4"/>
        <v>2619449978.8299999</v>
      </c>
      <c r="F162" s="25">
        <v>2619449978.8299999</v>
      </c>
      <c r="G162" s="25">
        <v>2616303660.8800001</v>
      </c>
      <c r="H162" s="25">
        <f t="shared" si="5"/>
        <v>0</v>
      </c>
    </row>
    <row r="163" spans="1:8" x14ac:dyDescent="0.25">
      <c r="A163" s="27" t="s">
        <v>253</v>
      </c>
      <c r="B163" s="28" t="s">
        <v>254</v>
      </c>
      <c r="C163" s="29">
        <v>6547705</v>
      </c>
      <c r="D163" s="29">
        <v>1976861.5</v>
      </c>
      <c r="E163" s="29">
        <f t="shared" si="4"/>
        <v>8524566.5</v>
      </c>
      <c r="F163" s="29">
        <v>8524566.5</v>
      </c>
      <c r="G163" s="29">
        <v>8524566.5</v>
      </c>
      <c r="H163" s="29">
        <f t="shared" si="5"/>
        <v>0</v>
      </c>
    </row>
    <row r="164" spans="1:8" x14ac:dyDescent="0.25">
      <c r="A164" s="30" t="s">
        <v>255</v>
      </c>
      <c r="B164" s="31" t="s">
        <v>256</v>
      </c>
      <c r="C164" s="32">
        <v>53375396</v>
      </c>
      <c r="D164" s="32">
        <v>3915341.2499999977</v>
      </c>
      <c r="E164" s="32">
        <f t="shared" si="4"/>
        <v>57290737.25</v>
      </c>
      <c r="F164" s="32">
        <v>57290737.25</v>
      </c>
      <c r="G164" s="32">
        <v>56787754.939999998</v>
      </c>
      <c r="H164" s="32">
        <f t="shared" si="5"/>
        <v>0</v>
      </c>
    </row>
    <row r="165" spans="1:8" x14ac:dyDescent="0.25">
      <c r="A165" s="27" t="s">
        <v>257</v>
      </c>
      <c r="B165" s="28" t="s">
        <v>258</v>
      </c>
      <c r="C165" s="29">
        <v>372465310</v>
      </c>
      <c r="D165" s="29">
        <v>31690815.719999999</v>
      </c>
      <c r="E165" s="29">
        <f t="shared" si="4"/>
        <v>404156125.72000003</v>
      </c>
      <c r="F165" s="29">
        <v>404156125.72000003</v>
      </c>
      <c r="G165" s="29">
        <v>404156125.72000003</v>
      </c>
      <c r="H165" s="29">
        <f t="shared" si="5"/>
        <v>0</v>
      </c>
    </row>
    <row r="166" spans="1:8" x14ac:dyDescent="0.25">
      <c r="A166" s="27" t="s">
        <v>259</v>
      </c>
      <c r="B166" s="28" t="s">
        <v>260</v>
      </c>
      <c r="C166" s="29">
        <v>2319485133</v>
      </c>
      <c r="D166" s="29">
        <v>-232491918.55000001</v>
      </c>
      <c r="E166" s="29">
        <f t="shared" si="4"/>
        <v>2086993214.45</v>
      </c>
      <c r="F166" s="29">
        <v>2086993214.45</v>
      </c>
      <c r="G166" s="29">
        <v>2084349878.8099999</v>
      </c>
      <c r="H166" s="29">
        <f t="shared" si="5"/>
        <v>0</v>
      </c>
    </row>
    <row r="167" spans="1:8" x14ac:dyDescent="0.25">
      <c r="A167" s="27" t="s">
        <v>261</v>
      </c>
      <c r="B167" s="28" t="s">
        <v>262</v>
      </c>
      <c r="C167" s="29">
        <v>200000000</v>
      </c>
      <c r="D167" s="29">
        <v>-137514665.09</v>
      </c>
      <c r="E167" s="29">
        <f t="shared" si="4"/>
        <v>62485334.909999996</v>
      </c>
      <c r="F167" s="29">
        <v>62485334.909999996</v>
      </c>
      <c r="G167" s="29">
        <v>62485334.909999996</v>
      </c>
      <c r="H167" s="29">
        <f t="shared" si="5"/>
        <v>0</v>
      </c>
    </row>
    <row r="168" spans="1:8" x14ac:dyDescent="0.25">
      <c r="A168" s="27" t="s">
        <v>263</v>
      </c>
      <c r="B168" s="28" t="s">
        <v>207</v>
      </c>
      <c r="C168" s="29">
        <v>18129454</v>
      </c>
      <c r="D168" s="29">
        <v>-18129454</v>
      </c>
      <c r="E168" s="29">
        <f>C168+D168</f>
        <v>0</v>
      </c>
      <c r="F168" s="29">
        <v>0</v>
      </c>
      <c r="G168" s="29">
        <v>0</v>
      </c>
      <c r="H168" s="25">
        <f t="shared" si="5"/>
        <v>0</v>
      </c>
    </row>
    <row r="169" spans="1:8" x14ac:dyDescent="0.25">
      <c r="A169" s="33"/>
      <c r="B169" s="34"/>
      <c r="C169" s="35"/>
      <c r="D169" s="35"/>
      <c r="E169" s="35"/>
      <c r="F169" s="35"/>
      <c r="G169" s="35"/>
      <c r="H169" s="35"/>
    </row>
    <row r="170" spans="1:8" x14ac:dyDescent="0.25">
      <c r="A170" s="18"/>
      <c r="B170" s="37" t="s">
        <v>12</v>
      </c>
      <c r="C170" s="36">
        <f>C12</f>
        <v>47983616386</v>
      </c>
      <c r="D170" s="36">
        <f t="shared" ref="D170:G170" si="6">D12</f>
        <v>3903530545.6999998</v>
      </c>
      <c r="E170" s="36">
        <f t="shared" si="6"/>
        <v>51887146931.699997</v>
      </c>
      <c r="F170" s="36">
        <f t="shared" si="6"/>
        <v>51887146931.699997</v>
      </c>
      <c r="G170" s="36">
        <f t="shared" si="6"/>
        <v>51556767769.190002</v>
      </c>
      <c r="H170" s="36">
        <f t="shared" ref="H170" si="7">SUM(H161)</f>
        <v>0</v>
      </c>
    </row>
  </sheetData>
  <mergeCells count="9">
    <mergeCell ref="C8:G8"/>
    <mergeCell ref="H8:H9"/>
    <mergeCell ref="A5:H5"/>
    <mergeCell ref="A1:H1"/>
    <mergeCell ref="A2:H2"/>
    <mergeCell ref="A3:H3"/>
    <mergeCell ref="A4:H4"/>
    <mergeCell ref="A6:H6"/>
    <mergeCell ref="A8:B10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9" sqref="A9:H11"/>
    </sheetView>
  </sheetViews>
  <sheetFormatPr baseColWidth="10" defaultRowHeight="15" x14ac:dyDescent="0.25"/>
  <cols>
    <col min="1" max="1" width="13.8554687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618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C14+C27+C33+C35+C37</f>
        <v>390102583</v>
      </c>
      <c r="D13" s="25">
        <f t="shared" ref="D13:H13" si="0">D14+D27+D33+D35+D37</f>
        <v>201003183.09999999</v>
      </c>
      <c r="E13" s="25">
        <f t="shared" si="0"/>
        <v>591105766.0999999</v>
      </c>
      <c r="F13" s="25">
        <f t="shared" si="0"/>
        <v>591105766.0999999</v>
      </c>
      <c r="G13" s="25">
        <f t="shared" si="0"/>
        <v>581377752.31999993</v>
      </c>
      <c r="H13" s="25">
        <f t="shared" si="0"/>
        <v>0</v>
      </c>
    </row>
    <row r="14" spans="1:8" s="9" customFormat="1" x14ac:dyDescent="0.25">
      <c r="A14" s="39" t="s">
        <v>94</v>
      </c>
      <c r="B14" s="24" t="s">
        <v>95</v>
      </c>
      <c r="C14" s="25">
        <f>SUM(C15:C26)</f>
        <v>23567712</v>
      </c>
      <c r="D14" s="25">
        <f t="shared" ref="D14:G14" si="1">SUM(D15:D26)</f>
        <v>13492586.899999999</v>
      </c>
      <c r="E14" s="25">
        <f>C14+D14</f>
        <v>37060298.899999999</v>
      </c>
      <c r="F14" s="25">
        <f t="shared" si="1"/>
        <v>37060298.899999999</v>
      </c>
      <c r="G14" s="25">
        <f t="shared" si="1"/>
        <v>36989774.869999997</v>
      </c>
      <c r="H14" s="25">
        <f>E14-F14</f>
        <v>0</v>
      </c>
    </row>
    <row r="15" spans="1:8" s="9" customFormat="1" x14ac:dyDescent="0.25">
      <c r="A15" s="40" t="s">
        <v>619</v>
      </c>
      <c r="B15" s="41" t="s">
        <v>291</v>
      </c>
      <c r="C15" s="29">
        <v>7000155</v>
      </c>
      <c r="D15" s="29">
        <v>3699824.88</v>
      </c>
      <c r="E15" s="29">
        <f t="shared" ref="E15:E38" si="2">C15+D15</f>
        <v>10699979.879999999</v>
      </c>
      <c r="F15" s="29">
        <v>10699979.880000001</v>
      </c>
      <c r="G15" s="29">
        <v>10667887.25</v>
      </c>
      <c r="H15" s="29">
        <f t="shared" ref="H15:H38" si="3">E15-F15</f>
        <v>0</v>
      </c>
    </row>
    <row r="16" spans="1:8" s="9" customFormat="1" x14ac:dyDescent="0.25">
      <c r="A16" s="40" t="s">
        <v>620</v>
      </c>
      <c r="B16" s="41" t="s">
        <v>621</v>
      </c>
      <c r="C16" s="29">
        <v>1349588</v>
      </c>
      <c r="D16" s="29">
        <v>565135.15</v>
      </c>
      <c r="E16" s="29">
        <f t="shared" si="2"/>
        <v>1914723.15</v>
      </c>
      <c r="F16" s="29">
        <v>1914723.15</v>
      </c>
      <c r="G16" s="29">
        <v>1908141.11</v>
      </c>
      <c r="H16" s="29">
        <f t="shared" si="3"/>
        <v>0</v>
      </c>
    </row>
    <row r="17" spans="1:8" s="9" customFormat="1" x14ac:dyDescent="0.25">
      <c r="A17" s="40" t="s">
        <v>622</v>
      </c>
      <c r="B17" s="41" t="s">
        <v>623</v>
      </c>
      <c r="C17" s="29">
        <v>3072379</v>
      </c>
      <c r="D17" s="29">
        <v>2588985.9900000002</v>
      </c>
      <c r="E17" s="29">
        <f t="shared" si="2"/>
        <v>5661364.9900000002</v>
      </c>
      <c r="F17" s="29">
        <v>5661364.9900000002</v>
      </c>
      <c r="G17" s="29">
        <v>5642506.6900000004</v>
      </c>
      <c r="H17" s="29">
        <f t="shared" si="3"/>
        <v>0</v>
      </c>
    </row>
    <row r="18" spans="1:8" s="9" customFormat="1" x14ac:dyDescent="0.25">
      <c r="A18" s="40" t="s">
        <v>624</v>
      </c>
      <c r="B18" s="41" t="s">
        <v>625</v>
      </c>
      <c r="C18" s="29">
        <v>1010512</v>
      </c>
      <c r="D18" s="29">
        <v>3064779.91</v>
      </c>
      <c r="E18" s="29">
        <f t="shared" si="2"/>
        <v>4075291.91</v>
      </c>
      <c r="F18" s="29">
        <v>4075291.91</v>
      </c>
      <c r="G18" s="29">
        <v>4073803.2</v>
      </c>
      <c r="H18" s="29">
        <f t="shared" si="3"/>
        <v>0</v>
      </c>
    </row>
    <row r="19" spans="1:8" s="9" customFormat="1" x14ac:dyDescent="0.25">
      <c r="A19" s="40" t="s">
        <v>626</v>
      </c>
      <c r="B19" s="41" t="s">
        <v>627</v>
      </c>
      <c r="C19" s="29">
        <v>1653894</v>
      </c>
      <c r="D19" s="29">
        <v>75272.089999999967</v>
      </c>
      <c r="E19" s="29">
        <f t="shared" si="2"/>
        <v>1729166.0899999999</v>
      </c>
      <c r="F19" s="29">
        <v>1729166.09</v>
      </c>
      <c r="G19" s="29">
        <v>1727927.62</v>
      </c>
      <c r="H19" s="29">
        <f t="shared" si="3"/>
        <v>0</v>
      </c>
    </row>
    <row r="20" spans="1:8" s="9" customFormat="1" x14ac:dyDescent="0.25">
      <c r="A20" s="40" t="s">
        <v>628</v>
      </c>
      <c r="B20" s="41" t="s">
        <v>1202</v>
      </c>
      <c r="C20" s="29">
        <v>1048166</v>
      </c>
      <c r="D20" s="29">
        <v>203396.06</v>
      </c>
      <c r="E20" s="29">
        <f t="shared" si="2"/>
        <v>1251562.06</v>
      </c>
      <c r="F20" s="29">
        <v>1251562.06</v>
      </c>
      <c r="G20" s="29">
        <v>1251142.56</v>
      </c>
      <c r="H20" s="29">
        <f t="shared" si="3"/>
        <v>0</v>
      </c>
    </row>
    <row r="21" spans="1:8" s="9" customFormat="1" x14ac:dyDescent="0.25">
      <c r="A21" s="40" t="s">
        <v>629</v>
      </c>
      <c r="B21" s="41" t="s">
        <v>630</v>
      </c>
      <c r="C21" s="29">
        <v>2727245</v>
      </c>
      <c r="D21" s="29">
        <v>-603212.63</v>
      </c>
      <c r="E21" s="29">
        <f t="shared" si="2"/>
        <v>2124032.37</v>
      </c>
      <c r="F21" s="29">
        <v>2124032.37</v>
      </c>
      <c r="G21" s="29">
        <v>2121415.27</v>
      </c>
      <c r="H21" s="29">
        <f t="shared" si="3"/>
        <v>0</v>
      </c>
    </row>
    <row r="22" spans="1:8" s="9" customFormat="1" x14ac:dyDescent="0.25">
      <c r="A22" s="40" t="s">
        <v>631</v>
      </c>
      <c r="B22" s="41" t="s">
        <v>632</v>
      </c>
      <c r="C22" s="29">
        <v>1588361</v>
      </c>
      <c r="D22" s="29">
        <v>2710894.13</v>
      </c>
      <c r="E22" s="29">
        <f t="shared" si="2"/>
        <v>4299255.13</v>
      </c>
      <c r="F22" s="29">
        <v>4299255.13</v>
      </c>
      <c r="G22" s="29">
        <v>4297235.05</v>
      </c>
      <c r="H22" s="29">
        <f t="shared" si="3"/>
        <v>0</v>
      </c>
    </row>
    <row r="23" spans="1:8" s="9" customFormat="1" x14ac:dyDescent="0.25">
      <c r="A23" s="40" t="s">
        <v>633</v>
      </c>
      <c r="B23" s="41" t="s">
        <v>634</v>
      </c>
      <c r="C23" s="29">
        <v>1571224</v>
      </c>
      <c r="D23" s="29">
        <v>202645</v>
      </c>
      <c r="E23" s="29">
        <f t="shared" si="2"/>
        <v>1773869</v>
      </c>
      <c r="F23" s="29">
        <v>1773869</v>
      </c>
      <c r="G23" s="29">
        <v>1771545.07</v>
      </c>
      <c r="H23" s="29">
        <f t="shared" si="3"/>
        <v>0</v>
      </c>
    </row>
    <row r="24" spans="1:8" s="9" customFormat="1" x14ac:dyDescent="0.25">
      <c r="A24" s="40" t="s">
        <v>635</v>
      </c>
      <c r="B24" s="41" t="s">
        <v>636</v>
      </c>
      <c r="C24" s="29">
        <v>1370701</v>
      </c>
      <c r="D24" s="29">
        <v>205594.02</v>
      </c>
      <c r="E24" s="29">
        <f t="shared" si="2"/>
        <v>1576295.02</v>
      </c>
      <c r="F24" s="29">
        <v>1576295.02</v>
      </c>
      <c r="G24" s="29">
        <v>1574082.95</v>
      </c>
      <c r="H24" s="29">
        <f t="shared" si="3"/>
        <v>0</v>
      </c>
    </row>
    <row r="25" spans="1:8" s="9" customFormat="1" x14ac:dyDescent="0.25">
      <c r="A25" s="40" t="s">
        <v>637</v>
      </c>
      <c r="B25" s="41" t="s">
        <v>638</v>
      </c>
      <c r="C25" s="29">
        <v>1175487</v>
      </c>
      <c r="D25" s="29">
        <v>-321787.93</v>
      </c>
      <c r="E25" s="29">
        <f t="shared" si="2"/>
        <v>853699.07000000007</v>
      </c>
      <c r="F25" s="29">
        <v>853699.07</v>
      </c>
      <c r="G25" s="29">
        <v>853027.87</v>
      </c>
      <c r="H25" s="29">
        <f t="shared" si="3"/>
        <v>0</v>
      </c>
    </row>
    <row r="26" spans="1:8" s="9" customFormat="1" x14ac:dyDescent="0.25">
      <c r="A26" s="40" t="s">
        <v>1263</v>
      </c>
      <c r="B26" s="41" t="s">
        <v>1264</v>
      </c>
      <c r="C26" s="29">
        <v>0</v>
      </c>
      <c r="D26" s="29">
        <v>1101060.23</v>
      </c>
      <c r="E26" s="29">
        <f t="shared" si="2"/>
        <v>1101060.23</v>
      </c>
      <c r="F26" s="29">
        <v>1101060.23</v>
      </c>
      <c r="G26" s="29">
        <v>1101060.23</v>
      </c>
      <c r="H26" s="29">
        <f t="shared" si="3"/>
        <v>0</v>
      </c>
    </row>
    <row r="27" spans="1:8" s="9" customFormat="1" x14ac:dyDescent="0.25">
      <c r="A27" s="39" t="s">
        <v>96</v>
      </c>
      <c r="B27" s="24" t="s">
        <v>97</v>
      </c>
      <c r="C27" s="25">
        <f>SUM(C28:C32)</f>
        <v>296893767</v>
      </c>
      <c r="D27" s="25">
        <f t="shared" ref="D27:G27" si="4">SUM(D28:D32)</f>
        <v>193356315.19999999</v>
      </c>
      <c r="E27" s="25">
        <f t="shared" si="2"/>
        <v>490250082.19999999</v>
      </c>
      <c r="F27" s="25">
        <f t="shared" si="4"/>
        <v>490250082.19999999</v>
      </c>
      <c r="G27" s="25">
        <f t="shared" si="4"/>
        <v>480592592.44999999</v>
      </c>
      <c r="H27" s="25">
        <f t="shared" si="3"/>
        <v>0</v>
      </c>
    </row>
    <row r="28" spans="1:8" s="9" customFormat="1" x14ac:dyDescent="0.25">
      <c r="A28" s="40" t="s">
        <v>639</v>
      </c>
      <c r="B28" s="41" t="s">
        <v>640</v>
      </c>
      <c r="C28" s="29">
        <v>25446489</v>
      </c>
      <c r="D28" s="29">
        <v>-4963064.17</v>
      </c>
      <c r="E28" s="29">
        <f t="shared" si="2"/>
        <v>20483424.829999998</v>
      </c>
      <c r="F28" s="42">
        <v>20483424.829999998</v>
      </c>
      <c r="G28" s="29">
        <v>20483424.829999998</v>
      </c>
      <c r="H28" s="29">
        <f t="shared" si="3"/>
        <v>0</v>
      </c>
    </row>
    <row r="29" spans="1:8" s="9" customFormat="1" x14ac:dyDescent="0.25">
      <c r="A29" s="40" t="s">
        <v>641</v>
      </c>
      <c r="B29" s="41" t="s">
        <v>570</v>
      </c>
      <c r="C29" s="29">
        <v>7547278</v>
      </c>
      <c r="D29" s="29">
        <v>-6942369.9900000002</v>
      </c>
      <c r="E29" s="29">
        <f t="shared" si="2"/>
        <v>604908.00999999978</v>
      </c>
      <c r="F29" s="42">
        <v>604908.01</v>
      </c>
      <c r="G29" s="29">
        <v>604908.01</v>
      </c>
      <c r="H29" s="29">
        <f t="shared" si="3"/>
        <v>0</v>
      </c>
    </row>
    <row r="30" spans="1:8" s="9" customFormat="1" x14ac:dyDescent="0.25">
      <c r="A30" s="40" t="s">
        <v>642</v>
      </c>
      <c r="B30" s="41" t="s">
        <v>643</v>
      </c>
      <c r="C30" s="29">
        <v>34000000</v>
      </c>
      <c r="D30" s="29">
        <v>309387209.12</v>
      </c>
      <c r="E30" s="29">
        <f t="shared" si="2"/>
        <v>343387209.12</v>
      </c>
      <c r="F30" s="42">
        <v>343387209.12</v>
      </c>
      <c r="G30" s="29">
        <v>336059719.37</v>
      </c>
      <c r="H30" s="29">
        <f t="shared" si="3"/>
        <v>0</v>
      </c>
    </row>
    <row r="31" spans="1:8" s="9" customFormat="1" x14ac:dyDescent="0.25">
      <c r="A31" s="40" t="s">
        <v>644</v>
      </c>
      <c r="B31" s="41" t="s">
        <v>645</v>
      </c>
      <c r="C31" s="29">
        <v>45000000</v>
      </c>
      <c r="D31" s="29">
        <v>-31922369</v>
      </c>
      <c r="E31" s="29">
        <f t="shared" si="2"/>
        <v>13077631</v>
      </c>
      <c r="F31" s="42">
        <v>13077631</v>
      </c>
      <c r="G31" s="29">
        <v>13077631</v>
      </c>
      <c r="H31" s="29">
        <f t="shared" si="3"/>
        <v>0</v>
      </c>
    </row>
    <row r="32" spans="1:8" s="9" customFormat="1" x14ac:dyDescent="0.25">
      <c r="A32" s="40" t="s">
        <v>646</v>
      </c>
      <c r="B32" s="41" t="s">
        <v>647</v>
      </c>
      <c r="C32" s="29">
        <v>184900000</v>
      </c>
      <c r="D32" s="29">
        <v>-72203090.760000005</v>
      </c>
      <c r="E32" s="29">
        <f t="shared" si="2"/>
        <v>112696909.23999999</v>
      </c>
      <c r="F32" s="42">
        <v>112696909.23999999</v>
      </c>
      <c r="G32" s="29">
        <v>110366909.23999999</v>
      </c>
      <c r="H32" s="29">
        <f t="shared" si="3"/>
        <v>0</v>
      </c>
    </row>
    <row r="33" spans="1:8" s="9" customFormat="1" x14ac:dyDescent="0.25">
      <c r="A33" s="39" t="s">
        <v>98</v>
      </c>
      <c r="B33" s="24" t="s">
        <v>30</v>
      </c>
      <c r="C33" s="25">
        <f>C34</f>
        <v>0</v>
      </c>
      <c r="D33" s="25">
        <f t="shared" ref="D33:G33" si="5">D34</f>
        <v>0</v>
      </c>
      <c r="E33" s="25">
        <f t="shared" si="2"/>
        <v>0</v>
      </c>
      <c r="F33" s="25">
        <f t="shared" si="5"/>
        <v>0</v>
      </c>
      <c r="G33" s="25">
        <f t="shared" si="5"/>
        <v>0</v>
      </c>
      <c r="H33" s="25">
        <f t="shared" si="3"/>
        <v>0</v>
      </c>
    </row>
    <row r="34" spans="1:8" s="9" customFormat="1" x14ac:dyDescent="0.25">
      <c r="A34" s="40" t="s">
        <v>648</v>
      </c>
      <c r="B34" s="41" t="s">
        <v>649</v>
      </c>
      <c r="C34" s="29">
        <v>0</v>
      </c>
      <c r="D34" s="29">
        <v>0</v>
      </c>
      <c r="E34" s="29">
        <f t="shared" si="2"/>
        <v>0</v>
      </c>
      <c r="F34" s="29">
        <v>0</v>
      </c>
      <c r="G34" s="29">
        <v>0</v>
      </c>
      <c r="H34" s="29">
        <f t="shared" si="3"/>
        <v>0</v>
      </c>
    </row>
    <row r="35" spans="1:8" s="9" customFormat="1" x14ac:dyDescent="0.25">
      <c r="A35" s="39" t="s">
        <v>99</v>
      </c>
      <c r="B35" s="24" t="s">
        <v>30</v>
      </c>
      <c r="C35" s="25">
        <f>C36</f>
        <v>68055942</v>
      </c>
      <c r="D35" s="25">
        <f t="shared" ref="D35:G35" si="6">D36</f>
        <v>-4260557</v>
      </c>
      <c r="E35" s="25">
        <f t="shared" si="2"/>
        <v>63795385</v>
      </c>
      <c r="F35" s="25">
        <f t="shared" si="6"/>
        <v>63795385</v>
      </c>
      <c r="G35" s="25">
        <f t="shared" si="6"/>
        <v>63795385</v>
      </c>
      <c r="H35" s="25">
        <f t="shared" si="3"/>
        <v>0</v>
      </c>
    </row>
    <row r="36" spans="1:8" s="9" customFormat="1" x14ac:dyDescent="0.25">
      <c r="A36" s="40" t="s">
        <v>650</v>
      </c>
      <c r="B36" s="41" t="s">
        <v>651</v>
      </c>
      <c r="C36" s="29">
        <v>68055942</v>
      </c>
      <c r="D36" s="29">
        <v>-4260557</v>
      </c>
      <c r="E36" s="29">
        <f t="shared" si="2"/>
        <v>63795385</v>
      </c>
      <c r="F36" s="42">
        <v>63795385</v>
      </c>
      <c r="G36" s="29">
        <v>63795385</v>
      </c>
      <c r="H36" s="29">
        <f t="shared" si="3"/>
        <v>0</v>
      </c>
    </row>
    <row r="37" spans="1:8" s="9" customFormat="1" x14ac:dyDescent="0.25">
      <c r="A37" s="39" t="s">
        <v>100</v>
      </c>
      <c r="B37" s="24" t="s">
        <v>101</v>
      </c>
      <c r="C37" s="25">
        <f>C38</f>
        <v>1585162</v>
      </c>
      <c r="D37" s="25">
        <f t="shared" ref="D37:G37" si="7">D38</f>
        <v>-1585162</v>
      </c>
      <c r="E37" s="25">
        <f t="shared" si="2"/>
        <v>0</v>
      </c>
      <c r="F37" s="25">
        <f t="shared" si="7"/>
        <v>0</v>
      </c>
      <c r="G37" s="25">
        <f t="shared" si="7"/>
        <v>0</v>
      </c>
      <c r="H37" s="25">
        <f t="shared" si="3"/>
        <v>0</v>
      </c>
    </row>
    <row r="38" spans="1:8" s="9" customFormat="1" x14ac:dyDescent="0.25">
      <c r="A38" s="40" t="s">
        <v>652</v>
      </c>
      <c r="B38" s="41" t="s">
        <v>101</v>
      </c>
      <c r="C38" s="29">
        <v>1585162</v>
      </c>
      <c r="D38" s="29">
        <v>-1585162</v>
      </c>
      <c r="E38" s="29">
        <f t="shared" si="2"/>
        <v>0</v>
      </c>
      <c r="F38" s="29">
        <v>0</v>
      </c>
      <c r="G38" s="29">
        <v>0</v>
      </c>
      <c r="H38" s="29">
        <f t="shared" si="3"/>
        <v>0</v>
      </c>
    </row>
    <row r="39" spans="1:8" s="9" customFormat="1" x14ac:dyDescent="0.25">
      <c r="A39" s="2"/>
      <c r="B39" s="44"/>
      <c r="C39" s="45"/>
      <c r="D39" s="45"/>
      <c r="E39" s="45"/>
      <c r="F39" s="45"/>
      <c r="G39" s="45"/>
      <c r="H39" s="45"/>
    </row>
    <row r="40" spans="1:8" x14ac:dyDescent="0.25">
      <c r="A40" s="3"/>
      <c r="B40" s="48" t="s">
        <v>12</v>
      </c>
      <c r="C40" s="47">
        <f>SUM(C13)</f>
        <v>390102583</v>
      </c>
      <c r="D40" s="47">
        <f t="shared" ref="D40:H40" si="8">SUM(D13)</f>
        <v>201003183.09999999</v>
      </c>
      <c r="E40" s="47">
        <f t="shared" si="8"/>
        <v>591105766.0999999</v>
      </c>
      <c r="F40" s="47">
        <f t="shared" si="8"/>
        <v>591105766.0999999</v>
      </c>
      <c r="G40" s="47">
        <f t="shared" si="8"/>
        <v>581377752.31999993</v>
      </c>
      <c r="H40" s="47">
        <f t="shared" si="8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7" sqref="A1:H7"/>
    </sheetView>
  </sheetViews>
  <sheetFormatPr baseColWidth="10" defaultRowHeight="15" x14ac:dyDescent="0.25"/>
  <cols>
    <col min="1" max="1" width="14.28515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188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72"/>
      <c r="B8" s="72"/>
      <c r="C8" s="72"/>
      <c r="D8" s="72"/>
      <c r="E8" s="72"/>
      <c r="F8" s="72"/>
      <c r="G8" s="72"/>
      <c r="H8" s="72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2.25" customHeight="1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ht="10.5" customHeight="1" x14ac:dyDescent="0.25">
      <c r="A13" s="38" t="s">
        <v>266</v>
      </c>
      <c r="B13" s="24" t="s">
        <v>267</v>
      </c>
      <c r="C13" s="25">
        <f>C14+C24+C29+C31+C35+C38+C40</f>
        <v>77286683</v>
      </c>
      <c r="D13" s="25">
        <f t="shared" ref="D13:H13" si="0">D14+D24+D29+D31+D35+D38+D40</f>
        <v>-22425167.18</v>
      </c>
      <c r="E13" s="25">
        <f t="shared" si="0"/>
        <v>54861515.820000008</v>
      </c>
      <c r="F13" s="25">
        <f t="shared" si="0"/>
        <v>54861515.82</v>
      </c>
      <c r="G13" s="25">
        <f t="shared" si="0"/>
        <v>52633505.700000003</v>
      </c>
      <c r="H13" s="25">
        <f t="shared" si="0"/>
        <v>0</v>
      </c>
    </row>
    <row r="14" spans="1:8" s="9" customFormat="1" ht="13.5" customHeight="1" x14ac:dyDescent="0.25">
      <c r="A14" s="39" t="s">
        <v>102</v>
      </c>
      <c r="B14" s="24" t="s">
        <v>103</v>
      </c>
      <c r="C14" s="25">
        <f>SUM(C15:C23)</f>
        <v>28603393</v>
      </c>
      <c r="D14" s="25">
        <f>SUM(D15:D23)</f>
        <v>-6691457.540000001</v>
      </c>
      <c r="E14" s="25">
        <f>C14+D14</f>
        <v>21911935.460000001</v>
      </c>
      <c r="F14" s="25">
        <f>SUM(F15:F23)</f>
        <v>21911935.460000001</v>
      </c>
      <c r="G14" s="25">
        <f>SUM(G15:G23)</f>
        <v>21899179.219999999</v>
      </c>
      <c r="H14" s="25">
        <f>E14-F14</f>
        <v>0</v>
      </c>
    </row>
    <row r="15" spans="1:8" s="9" customFormat="1" x14ac:dyDescent="0.25">
      <c r="A15" s="40" t="s">
        <v>653</v>
      </c>
      <c r="B15" s="41" t="s">
        <v>291</v>
      </c>
      <c r="C15" s="29">
        <v>10125560</v>
      </c>
      <c r="D15" s="29">
        <v>-4904163.6399999997</v>
      </c>
      <c r="E15" s="29">
        <f t="shared" ref="E15:E41" si="1">C15+D15</f>
        <v>5221396.3600000003</v>
      </c>
      <c r="F15" s="29">
        <v>5221396.3600000003</v>
      </c>
      <c r="G15" s="29">
        <v>5218361.87</v>
      </c>
      <c r="H15" s="29">
        <f t="shared" ref="H15:H41" si="2">E15-F15</f>
        <v>0</v>
      </c>
    </row>
    <row r="16" spans="1:8" s="9" customFormat="1" x14ac:dyDescent="0.25">
      <c r="A16" s="40" t="s">
        <v>654</v>
      </c>
      <c r="B16" s="41" t="s">
        <v>655</v>
      </c>
      <c r="C16" s="29">
        <v>1377187</v>
      </c>
      <c r="D16" s="29">
        <v>1565306.62</v>
      </c>
      <c r="E16" s="29">
        <f t="shared" si="1"/>
        <v>2942493.62</v>
      </c>
      <c r="F16" s="29">
        <v>2942493.62</v>
      </c>
      <c r="G16" s="29">
        <v>2942493.62</v>
      </c>
      <c r="H16" s="29">
        <f t="shared" si="2"/>
        <v>0</v>
      </c>
    </row>
    <row r="17" spans="1:8" s="9" customFormat="1" x14ac:dyDescent="0.25">
      <c r="A17" s="40" t="s">
        <v>656</v>
      </c>
      <c r="B17" s="41" t="s">
        <v>657</v>
      </c>
      <c r="C17" s="29">
        <v>1622191</v>
      </c>
      <c r="D17" s="29">
        <v>-1216423.01</v>
      </c>
      <c r="E17" s="29">
        <f t="shared" si="1"/>
        <v>405767.99</v>
      </c>
      <c r="F17" s="29">
        <v>405767.99</v>
      </c>
      <c r="G17" s="29">
        <v>405767.99</v>
      </c>
      <c r="H17" s="29">
        <f t="shared" si="2"/>
        <v>0</v>
      </c>
    </row>
    <row r="18" spans="1:8" s="9" customFormat="1" x14ac:dyDescent="0.25">
      <c r="A18" s="40" t="s">
        <v>658</v>
      </c>
      <c r="B18" s="41" t="s">
        <v>659</v>
      </c>
      <c r="C18" s="29">
        <v>1437515</v>
      </c>
      <c r="D18" s="29">
        <v>-261137.87</v>
      </c>
      <c r="E18" s="29">
        <f t="shared" si="1"/>
        <v>1176377.1299999999</v>
      </c>
      <c r="F18" s="29">
        <v>1176377.1299999999</v>
      </c>
      <c r="G18" s="29">
        <v>1176377.1299999999</v>
      </c>
      <c r="H18" s="29">
        <f t="shared" si="2"/>
        <v>0</v>
      </c>
    </row>
    <row r="19" spans="1:8" s="9" customFormat="1" x14ac:dyDescent="0.25">
      <c r="A19" s="40" t="s">
        <v>660</v>
      </c>
      <c r="B19" s="41" t="s">
        <v>661</v>
      </c>
      <c r="C19" s="29">
        <v>3457972</v>
      </c>
      <c r="D19" s="29">
        <v>309689.73</v>
      </c>
      <c r="E19" s="29">
        <f t="shared" si="1"/>
        <v>3767661.73</v>
      </c>
      <c r="F19" s="29">
        <v>3767661.73</v>
      </c>
      <c r="G19" s="29">
        <v>3760624.78</v>
      </c>
      <c r="H19" s="29">
        <f t="shared" si="2"/>
        <v>0</v>
      </c>
    </row>
    <row r="20" spans="1:8" s="9" customFormat="1" x14ac:dyDescent="0.25">
      <c r="A20" s="40" t="s">
        <v>662</v>
      </c>
      <c r="B20" s="41" t="s">
        <v>1203</v>
      </c>
      <c r="C20" s="29">
        <v>3704706</v>
      </c>
      <c r="D20" s="29">
        <v>-934915.87</v>
      </c>
      <c r="E20" s="29">
        <f t="shared" si="1"/>
        <v>2769790.13</v>
      </c>
      <c r="F20" s="29">
        <v>2769790.13</v>
      </c>
      <c r="G20" s="29">
        <v>2767105.33</v>
      </c>
      <c r="H20" s="29">
        <f t="shared" si="2"/>
        <v>0</v>
      </c>
    </row>
    <row r="21" spans="1:8" s="9" customFormat="1" x14ac:dyDescent="0.25">
      <c r="A21" s="40" t="s">
        <v>663</v>
      </c>
      <c r="B21" s="41" t="s">
        <v>664</v>
      </c>
      <c r="C21" s="29">
        <v>4489050</v>
      </c>
      <c r="D21" s="29">
        <v>-1876745.82</v>
      </c>
      <c r="E21" s="29">
        <f t="shared" si="1"/>
        <v>2612304.1799999997</v>
      </c>
      <c r="F21" s="29">
        <v>2612304.1800000002</v>
      </c>
      <c r="G21" s="29">
        <v>2612304.1800000002</v>
      </c>
      <c r="H21" s="29">
        <f t="shared" si="2"/>
        <v>0</v>
      </c>
    </row>
    <row r="22" spans="1:8" s="9" customFormat="1" x14ac:dyDescent="0.25">
      <c r="A22" s="40" t="s">
        <v>665</v>
      </c>
      <c r="B22" s="41" t="s">
        <v>666</v>
      </c>
      <c r="C22" s="29">
        <v>1762875</v>
      </c>
      <c r="D22" s="29">
        <v>-44342.61</v>
      </c>
      <c r="E22" s="29">
        <f t="shared" si="1"/>
        <v>1718532.39</v>
      </c>
      <c r="F22" s="29">
        <v>1718532.39</v>
      </c>
      <c r="G22" s="29">
        <v>1718532.39</v>
      </c>
      <c r="H22" s="29">
        <f t="shared" si="2"/>
        <v>0</v>
      </c>
    </row>
    <row r="23" spans="1:8" s="9" customFormat="1" x14ac:dyDescent="0.25">
      <c r="A23" s="40" t="s">
        <v>1204</v>
      </c>
      <c r="B23" s="41" t="s">
        <v>1205</v>
      </c>
      <c r="C23" s="29">
        <v>626337</v>
      </c>
      <c r="D23" s="29">
        <v>671274.93</v>
      </c>
      <c r="E23" s="29">
        <f t="shared" si="1"/>
        <v>1297611.9300000002</v>
      </c>
      <c r="F23" s="29">
        <v>1297611.93</v>
      </c>
      <c r="G23" s="29">
        <v>1297611.93</v>
      </c>
      <c r="H23" s="29">
        <f t="shared" si="2"/>
        <v>0</v>
      </c>
    </row>
    <row r="24" spans="1:8" s="9" customFormat="1" ht="13.5" customHeight="1" x14ac:dyDescent="0.25">
      <c r="A24" s="39" t="s">
        <v>104</v>
      </c>
      <c r="B24" s="24" t="s">
        <v>105</v>
      </c>
      <c r="C24" s="25">
        <f>SUM(C25:C28)</f>
        <v>12409178</v>
      </c>
      <c r="D24" s="25">
        <f>SUM(D25:D28)</f>
        <v>51565.060000000056</v>
      </c>
      <c r="E24" s="25">
        <f t="shared" si="1"/>
        <v>12460743.060000001</v>
      </c>
      <c r="F24" s="25">
        <f>SUM(F25:F28)</f>
        <v>12460743.060000001</v>
      </c>
      <c r="G24" s="25">
        <f>SUM(G25:G28)</f>
        <v>12454482.73</v>
      </c>
      <c r="H24" s="25">
        <f t="shared" si="2"/>
        <v>0</v>
      </c>
    </row>
    <row r="25" spans="1:8" s="9" customFormat="1" x14ac:dyDescent="0.25">
      <c r="A25" s="40" t="s">
        <v>667</v>
      </c>
      <c r="B25" s="41" t="s">
        <v>668</v>
      </c>
      <c r="C25" s="29">
        <v>2423447</v>
      </c>
      <c r="D25" s="29">
        <v>-416439.87</v>
      </c>
      <c r="E25" s="29">
        <f t="shared" si="1"/>
        <v>2007007.13</v>
      </c>
      <c r="F25" s="29">
        <v>2007007.13</v>
      </c>
      <c r="G25" s="29">
        <v>2005664.73</v>
      </c>
      <c r="H25" s="29">
        <f t="shared" si="2"/>
        <v>0</v>
      </c>
    </row>
    <row r="26" spans="1:8" s="9" customFormat="1" x14ac:dyDescent="0.25">
      <c r="A26" s="40" t="s">
        <v>669</v>
      </c>
      <c r="B26" s="41" t="s">
        <v>670</v>
      </c>
      <c r="C26" s="29">
        <v>4043584</v>
      </c>
      <c r="D26" s="29">
        <v>-619706.37</v>
      </c>
      <c r="E26" s="29">
        <f t="shared" si="1"/>
        <v>3423877.63</v>
      </c>
      <c r="F26" s="29">
        <v>3423877.63</v>
      </c>
      <c r="G26" s="29">
        <v>3419826.67</v>
      </c>
      <c r="H26" s="29">
        <f t="shared" si="2"/>
        <v>0</v>
      </c>
    </row>
    <row r="27" spans="1:8" s="9" customFormat="1" x14ac:dyDescent="0.25">
      <c r="A27" s="40" t="s">
        <v>671</v>
      </c>
      <c r="B27" s="41" t="s">
        <v>672</v>
      </c>
      <c r="C27" s="29">
        <v>5942147</v>
      </c>
      <c r="D27" s="29">
        <v>-594914.77</v>
      </c>
      <c r="E27" s="29">
        <f t="shared" si="1"/>
        <v>5347232.2300000004</v>
      </c>
      <c r="F27" s="29">
        <v>5347232.2300000004</v>
      </c>
      <c r="G27" s="29">
        <v>5346365.26</v>
      </c>
      <c r="H27" s="29">
        <f t="shared" si="2"/>
        <v>0</v>
      </c>
    </row>
    <row r="28" spans="1:8" s="9" customFormat="1" x14ac:dyDescent="0.25">
      <c r="A28" s="40" t="s">
        <v>1265</v>
      </c>
      <c r="B28" s="41" t="s">
        <v>332</v>
      </c>
      <c r="C28" s="29">
        <v>0</v>
      </c>
      <c r="D28" s="29">
        <v>1682626.07</v>
      </c>
      <c r="E28" s="29">
        <f t="shared" si="1"/>
        <v>1682626.07</v>
      </c>
      <c r="F28" s="29">
        <v>1682626.07</v>
      </c>
      <c r="G28" s="29">
        <v>1682626.07</v>
      </c>
      <c r="H28" s="29">
        <f t="shared" si="2"/>
        <v>0</v>
      </c>
    </row>
    <row r="29" spans="1:8" s="9" customFormat="1" ht="13.5" customHeight="1" x14ac:dyDescent="0.25">
      <c r="A29" s="39" t="s">
        <v>106</v>
      </c>
      <c r="B29" s="24" t="s">
        <v>107</v>
      </c>
      <c r="C29" s="25">
        <f>C30</f>
        <v>17000000</v>
      </c>
      <c r="D29" s="25">
        <f t="shared" ref="D29:G29" si="3">D30</f>
        <v>-6716000</v>
      </c>
      <c r="E29" s="25">
        <f t="shared" si="1"/>
        <v>10284000</v>
      </c>
      <c r="F29" s="25">
        <f t="shared" si="3"/>
        <v>10284000</v>
      </c>
      <c r="G29" s="25">
        <f t="shared" si="3"/>
        <v>9222000</v>
      </c>
      <c r="H29" s="25">
        <f t="shared" si="2"/>
        <v>0</v>
      </c>
    </row>
    <row r="30" spans="1:8" s="9" customFormat="1" x14ac:dyDescent="0.25">
      <c r="A30" s="40" t="s">
        <v>673</v>
      </c>
      <c r="B30" s="41" t="s">
        <v>674</v>
      </c>
      <c r="C30" s="29">
        <v>17000000</v>
      </c>
      <c r="D30" s="29">
        <v>-6716000</v>
      </c>
      <c r="E30" s="29">
        <f t="shared" si="1"/>
        <v>10284000</v>
      </c>
      <c r="F30" s="29">
        <v>10284000</v>
      </c>
      <c r="G30" s="29">
        <v>9222000</v>
      </c>
      <c r="H30" s="29">
        <f t="shared" si="2"/>
        <v>0</v>
      </c>
    </row>
    <row r="31" spans="1:8" s="9" customFormat="1" ht="13.5" customHeight="1" x14ac:dyDescent="0.25">
      <c r="A31" s="39" t="s">
        <v>108</v>
      </c>
      <c r="B31" s="24" t="s">
        <v>109</v>
      </c>
      <c r="C31" s="25">
        <f>SUM(C32:C34)</f>
        <v>18365914</v>
      </c>
      <c r="D31" s="25">
        <f t="shared" ref="D31:G31" si="4">SUM(D32:D34)</f>
        <v>-8161076.6999999993</v>
      </c>
      <c r="E31" s="25">
        <f t="shared" si="1"/>
        <v>10204837.300000001</v>
      </c>
      <c r="F31" s="25">
        <f t="shared" si="4"/>
        <v>10204837.299999999</v>
      </c>
      <c r="G31" s="25">
        <f t="shared" si="4"/>
        <v>9057843.75</v>
      </c>
      <c r="H31" s="25">
        <f t="shared" si="2"/>
        <v>0</v>
      </c>
    </row>
    <row r="32" spans="1:8" s="9" customFormat="1" x14ac:dyDescent="0.25">
      <c r="A32" s="40" t="s">
        <v>1266</v>
      </c>
      <c r="B32" s="41" t="s">
        <v>109</v>
      </c>
      <c r="C32" s="29">
        <v>18365914</v>
      </c>
      <c r="D32" s="29">
        <v>-13002926.199999999</v>
      </c>
      <c r="E32" s="29">
        <f t="shared" si="1"/>
        <v>5362987.8000000007</v>
      </c>
      <c r="F32" s="29">
        <v>5362987.8</v>
      </c>
      <c r="G32" s="29">
        <v>5362987.8</v>
      </c>
      <c r="H32" s="29">
        <f t="shared" si="2"/>
        <v>0</v>
      </c>
    </row>
    <row r="33" spans="1:8" s="9" customFormat="1" x14ac:dyDescent="0.25">
      <c r="A33" s="40" t="s">
        <v>1267</v>
      </c>
      <c r="B33" s="41" t="s">
        <v>1268</v>
      </c>
      <c r="C33" s="29">
        <v>0</v>
      </c>
      <c r="D33" s="29">
        <v>4766678.01</v>
      </c>
      <c r="E33" s="29">
        <f t="shared" si="1"/>
        <v>4766678.01</v>
      </c>
      <c r="F33" s="29">
        <v>4766678.01</v>
      </c>
      <c r="G33" s="29">
        <v>3619684.46</v>
      </c>
      <c r="H33" s="29">
        <f t="shared" si="2"/>
        <v>0</v>
      </c>
    </row>
    <row r="34" spans="1:8" s="9" customFormat="1" x14ac:dyDescent="0.25">
      <c r="A34" s="40" t="s">
        <v>1269</v>
      </c>
      <c r="B34" s="41" t="s">
        <v>1270</v>
      </c>
      <c r="C34" s="29">
        <v>0</v>
      </c>
      <c r="D34" s="29">
        <v>75171.490000000005</v>
      </c>
      <c r="E34" s="29">
        <f t="shared" si="1"/>
        <v>75171.490000000005</v>
      </c>
      <c r="F34" s="29">
        <v>75171.490000000005</v>
      </c>
      <c r="G34" s="29">
        <v>75171.490000000005</v>
      </c>
      <c r="H34" s="29">
        <f t="shared" si="2"/>
        <v>0</v>
      </c>
    </row>
    <row r="35" spans="1:8" s="9" customFormat="1" ht="13.5" customHeight="1" x14ac:dyDescent="0.25">
      <c r="A35" s="39" t="s">
        <v>110</v>
      </c>
      <c r="B35" s="24" t="s">
        <v>46</v>
      </c>
      <c r="C35" s="25">
        <f>SUM(C36:C37)</f>
        <v>0</v>
      </c>
      <c r="D35" s="25">
        <f t="shared" ref="D35:G35" si="5">SUM(D36:D37)</f>
        <v>0</v>
      </c>
      <c r="E35" s="25">
        <f t="shared" si="1"/>
        <v>0</v>
      </c>
      <c r="F35" s="25">
        <f t="shared" si="5"/>
        <v>0</v>
      </c>
      <c r="G35" s="25">
        <f t="shared" si="5"/>
        <v>0</v>
      </c>
      <c r="H35" s="25">
        <f t="shared" si="2"/>
        <v>0</v>
      </c>
    </row>
    <row r="36" spans="1:8" s="9" customFormat="1" x14ac:dyDescent="0.25">
      <c r="A36" s="40" t="s">
        <v>675</v>
      </c>
      <c r="B36" s="41" t="s">
        <v>676</v>
      </c>
      <c r="C36" s="29">
        <v>0</v>
      </c>
      <c r="D36" s="29">
        <v>0</v>
      </c>
      <c r="E36" s="29">
        <f t="shared" si="1"/>
        <v>0</v>
      </c>
      <c r="F36" s="29">
        <v>0</v>
      </c>
      <c r="G36" s="29">
        <v>0</v>
      </c>
      <c r="H36" s="29">
        <f t="shared" si="2"/>
        <v>0</v>
      </c>
    </row>
    <row r="37" spans="1:8" s="9" customFormat="1" x14ac:dyDescent="0.25">
      <c r="A37" s="40" t="s">
        <v>677</v>
      </c>
      <c r="B37" s="41" t="s">
        <v>678</v>
      </c>
      <c r="C37" s="29">
        <v>0</v>
      </c>
      <c r="D37" s="29">
        <v>0</v>
      </c>
      <c r="E37" s="29">
        <f t="shared" si="1"/>
        <v>0</v>
      </c>
      <c r="F37" s="29">
        <v>0</v>
      </c>
      <c r="G37" s="29">
        <v>0</v>
      </c>
      <c r="H37" s="29">
        <f t="shared" si="2"/>
        <v>0</v>
      </c>
    </row>
    <row r="38" spans="1:8" s="9" customFormat="1" ht="13.5" customHeight="1" x14ac:dyDescent="0.25">
      <c r="A38" s="39" t="s">
        <v>111</v>
      </c>
      <c r="B38" s="24" t="s">
        <v>112</v>
      </c>
      <c r="C38" s="25">
        <f>C39</f>
        <v>908198</v>
      </c>
      <c r="D38" s="25">
        <f t="shared" ref="D38:G38" si="6">D39</f>
        <v>-908198</v>
      </c>
      <c r="E38" s="25">
        <f t="shared" si="1"/>
        <v>0</v>
      </c>
      <c r="F38" s="25">
        <f t="shared" si="6"/>
        <v>0</v>
      </c>
      <c r="G38" s="25">
        <f t="shared" si="6"/>
        <v>0</v>
      </c>
      <c r="H38" s="25">
        <f t="shared" si="2"/>
        <v>0</v>
      </c>
    </row>
    <row r="39" spans="1:8" s="9" customFormat="1" x14ac:dyDescent="0.25">
      <c r="A39" s="40" t="s">
        <v>679</v>
      </c>
      <c r="B39" s="41" t="s">
        <v>112</v>
      </c>
      <c r="C39" s="29">
        <v>908198</v>
      </c>
      <c r="D39" s="29">
        <v>-908198</v>
      </c>
      <c r="E39" s="29">
        <f t="shared" si="1"/>
        <v>0</v>
      </c>
      <c r="F39" s="29">
        <v>0</v>
      </c>
      <c r="G39" s="29">
        <v>0</v>
      </c>
      <c r="H39" s="29">
        <f t="shared" si="2"/>
        <v>0</v>
      </c>
    </row>
    <row r="40" spans="1:8" s="9" customFormat="1" ht="13.5" customHeight="1" x14ac:dyDescent="0.25">
      <c r="A40" s="39" t="s">
        <v>113</v>
      </c>
      <c r="B40" s="24" t="s">
        <v>270</v>
      </c>
      <c r="C40" s="25">
        <f>C41</f>
        <v>0</v>
      </c>
      <c r="D40" s="25">
        <f t="shared" ref="D40:G40" si="7">D41</f>
        <v>0</v>
      </c>
      <c r="E40" s="25">
        <f t="shared" si="1"/>
        <v>0</v>
      </c>
      <c r="F40" s="25">
        <f t="shared" si="7"/>
        <v>0</v>
      </c>
      <c r="G40" s="25">
        <f t="shared" si="7"/>
        <v>0</v>
      </c>
      <c r="H40" s="25">
        <f t="shared" si="2"/>
        <v>0</v>
      </c>
    </row>
    <row r="41" spans="1:8" s="9" customFormat="1" ht="12.75" customHeight="1" x14ac:dyDescent="0.25">
      <c r="A41" s="40" t="s">
        <v>680</v>
      </c>
      <c r="B41" s="41" t="s">
        <v>681</v>
      </c>
      <c r="C41" s="29">
        <v>0</v>
      </c>
      <c r="D41" s="29">
        <v>0</v>
      </c>
      <c r="E41" s="29">
        <f t="shared" si="1"/>
        <v>0</v>
      </c>
      <c r="F41" s="29">
        <v>0</v>
      </c>
      <c r="G41" s="29">
        <v>0</v>
      </c>
      <c r="H41" s="29">
        <f t="shared" si="2"/>
        <v>0</v>
      </c>
    </row>
    <row r="42" spans="1:8" s="9" customFormat="1" ht="6.75" customHeight="1" x14ac:dyDescent="0.25">
      <c r="A42" s="40"/>
      <c r="B42" s="41"/>
      <c r="C42" s="29"/>
      <c r="D42" s="29"/>
      <c r="E42" s="29"/>
      <c r="F42" s="29"/>
      <c r="G42" s="29"/>
      <c r="H42" s="29"/>
    </row>
    <row r="43" spans="1:8" x14ac:dyDescent="0.25">
      <c r="A43" s="18"/>
      <c r="B43" s="71" t="s">
        <v>12</v>
      </c>
      <c r="C43" s="36">
        <f>SUM(C13)</f>
        <v>77286683</v>
      </c>
      <c r="D43" s="36">
        <f t="shared" ref="D43:H43" si="8">SUM(D13)</f>
        <v>-22425167.18</v>
      </c>
      <c r="E43" s="36">
        <f t="shared" si="8"/>
        <v>54861515.820000008</v>
      </c>
      <c r="F43" s="36">
        <f t="shared" si="8"/>
        <v>54861515.82</v>
      </c>
      <c r="G43" s="36">
        <f t="shared" si="8"/>
        <v>52633505.700000003</v>
      </c>
      <c r="H43" s="36">
        <f t="shared" si="8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9" sqref="A9:H11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682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C14+C27+C29</f>
        <v>922821716</v>
      </c>
      <c r="D13" s="25">
        <f t="shared" ref="D13:H13" si="0">D14+D27+D29</f>
        <v>-743617452.16999996</v>
      </c>
      <c r="E13" s="25">
        <f t="shared" si="0"/>
        <v>179204263.83000004</v>
      </c>
      <c r="F13" s="25">
        <f t="shared" si="0"/>
        <v>179204263.83000001</v>
      </c>
      <c r="G13" s="25">
        <f t="shared" si="0"/>
        <v>179204263.83000001</v>
      </c>
      <c r="H13" s="25">
        <f t="shared" si="0"/>
        <v>0</v>
      </c>
    </row>
    <row r="14" spans="1:8" s="9" customFormat="1" x14ac:dyDescent="0.25">
      <c r="A14" s="39" t="s">
        <v>114</v>
      </c>
      <c r="B14" s="24" t="s">
        <v>115</v>
      </c>
      <c r="C14" s="25">
        <f>SUM(C15:C26)</f>
        <v>747028686</v>
      </c>
      <c r="D14" s="25">
        <f t="shared" ref="D14:G14" si="1">SUM(D15:D26)</f>
        <v>-579105046.16999996</v>
      </c>
      <c r="E14" s="25">
        <f>C14+D14</f>
        <v>167923639.83000004</v>
      </c>
      <c r="F14" s="25">
        <f t="shared" si="1"/>
        <v>167923639.83000001</v>
      </c>
      <c r="G14" s="25">
        <f t="shared" si="1"/>
        <v>167923639.83000001</v>
      </c>
      <c r="H14" s="25">
        <f>E14-F14</f>
        <v>0</v>
      </c>
    </row>
    <row r="15" spans="1:8" s="9" customFormat="1" x14ac:dyDescent="0.25">
      <c r="A15" s="40" t="s">
        <v>683</v>
      </c>
      <c r="B15" s="41" t="s">
        <v>684</v>
      </c>
      <c r="C15" s="29">
        <v>30677924</v>
      </c>
      <c r="D15" s="29">
        <v>-22579949.879999999</v>
      </c>
      <c r="E15" s="29">
        <f t="shared" ref="E15:E30" si="2">C15+D15</f>
        <v>8097974.120000001</v>
      </c>
      <c r="F15" s="29">
        <v>8097974.1200000001</v>
      </c>
      <c r="G15" s="29">
        <v>8097974.1200000001</v>
      </c>
      <c r="H15" s="29">
        <f t="shared" ref="H15:H30" si="3">E15-F15</f>
        <v>0</v>
      </c>
    </row>
    <row r="16" spans="1:8" s="9" customFormat="1" x14ac:dyDescent="0.25">
      <c r="A16" s="40" t="s">
        <v>685</v>
      </c>
      <c r="B16" s="41" t="s">
        <v>686</v>
      </c>
      <c r="C16" s="29">
        <v>4630379</v>
      </c>
      <c r="D16" s="29">
        <v>-3952766.05</v>
      </c>
      <c r="E16" s="29">
        <f t="shared" si="2"/>
        <v>677612.95000000019</v>
      </c>
      <c r="F16" s="29">
        <v>677612.95</v>
      </c>
      <c r="G16" s="29">
        <v>677612.95</v>
      </c>
      <c r="H16" s="29">
        <f t="shared" si="3"/>
        <v>0</v>
      </c>
    </row>
    <row r="17" spans="1:8" s="9" customFormat="1" x14ac:dyDescent="0.25">
      <c r="A17" s="40" t="s">
        <v>687</v>
      </c>
      <c r="B17" s="41" t="s">
        <v>688</v>
      </c>
      <c r="C17" s="29">
        <v>8840130</v>
      </c>
      <c r="D17" s="29">
        <v>-7066647.4000000004</v>
      </c>
      <c r="E17" s="29">
        <f t="shared" si="2"/>
        <v>1773482.5999999996</v>
      </c>
      <c r="F17" s="29">
        <v>1773482.6</v>
      </c>
      <c r="G17" s="29">
        <v>1773482.6</v>
      </c>
      <c r="H17" s="29">
        <f t="shared" si="3"/>
        <v>0</v>
      </c>
    </row>
    <row r="18" spans="1:8" s="9" customFormat="1" x14ac:dyDescent="0.25">
      <c r="A18" s="40" t="s">
        <v>689</v>
      </c>
      <c r="B18" s="41" t="s">
        <v>690</v>
      </c>
      <c r="C18" s="29">
        <v>6872941</v>
      </c>
      <c r="D18" s="29">
        <v>-5283790.92</v>
      </c>
      <c r="E18" s="29">
        <f t="shared" si="2"/>
        <v>1589150.08</v>
      </c>
      <c r="F18" s="29">
        <v>1589150.08</v>
      </c>
      <c r="G18" s="29">
        <v>1589150.08</v>
      </c>
      <c r="H18" s="29">
        <f t="shared" si="3"/>
        <v>0</v>
      </c>
    </row>
    <row r="19" spans="1:8" s="9" customFormat="1" x14ac:dyDescent="0.25">
      <c r="A19" s="40" t="s">
        <v>691</v>
      </c>
      <c r="B19" s="41" t="s">
        <v>692</v>
      </c>
      <c r="C19" s="29">
        <v>10247757</v>
      </c>
      <c r="D19" s="29">
        <v>-8201413.54</v>
      </c>
      <c r="E19" s="29">
        <f t="shared" si="2"/>
        <v>2046343.46</v>
      </c>
      <c r="F19" s="29">
        <v>2046343.46</v>
      </c>
      <c r="G19" s="29">
        <v>2046343.46</v>
      </c>
      <c r="H19" s="29">
        <f t="shared" si="3"/>
        <v>0</v>
      </c>
    </row>
    <row r="20" spans="1:8" s="9" customFormat="1" x14ac:dyDescent="0.25">
      <c r="A20" s="40" t="s">
        <v>693</v>
      </c>
      <c r="B20" s="41" t="s">
        <v>694</v>
      </c>
      <c r="C20" s="29">
        <v>451508972</v>
      </c>
      <c r="D20" s="29">
        <v>-368824762.39999998</v>
      </c>
      <c r="E20" s="29">
        <f t="shared" si="2"/>
        <v>82684209.600000024</v>
      </c>
      <c r="F20" s="29">
        <v>82684209.599999994</v>
      </c>
      <c r="G20" s="29">
        <v>82684209.599999994</v>
      </c>
      <c r="H20" s="29">
        <f t="shared" si="3"/>
        <v>0</v>
      </c>
    </row>
    <row r="21" spans="1:8" s="9" customFormat="1" x14ac:dyDescent="0.25">
      <c r="A21" s="40" t="s">
        <v>695</v>
      </c>
      <c r="B21" s="41" t="s">
        <v>696</v>
      </c>
      <c r="C21" s="29">
        <v>31142528</v>
      </c>
      <c r="D21" s="29">
        <v>-18972170.920000002</v>
      </c>
      <c r="E21" s="29">
        <f t="shared" si="2"/>
        <v>12170357.079999998</v>
      </c>
      <c r="F21" s="29">
        <v>12170357.08</v>
      </c>
      <c r="G21" s="29">
        <v>12170357.08</v>
      </c>
      <c r="H21" s="29">
        <f t="shared" si="3"/>
        <v>0</v>
      </c>
    </row>
    <row r="22" spans="1:8" s="9" customFormat="1" x14ac:dyDescent="0.25">
      <c r="A22" s="40" t="s">
        <v>697</v>
      </c>
      <c r="B22" s="41" t="s">
        <v>698</v>
      </c>
      <c r="C22" s="29">
        <v>170847315</v>
      </c>
      <c r="D22" s="29">
        <v>-119200309.16</v>
      </c>
      <c r="E22" s="29">
        <f t="shared" si="2"/>
        <v>51647005.840000004</v>
      </c>
      <c r="F22" s="29">
        <v>51647005.840000004</v>
      </c>
      <c r="G22" s="29">
        <v>51647005.840000004</v>
      </c>
      <c r="H22" s="29">
        <f t="shared" si="3"/>
        <v>0</v>
      </c>
    </row>
    <row r="23" spans="1:8" s="9" customFormat="1" x14ac:dyDescent="0.25">
      <c r="A23" s="40" t="s">
        <v>699</v>
      </c>
      <c r="B23" s="41" t="s">
        <v>700</v>
      </c>
      <c r="C23" s="29">
        <v>20076788</v>
      </c>
      <c r="D23" s="29">
        <v>-16982197.149999999</v>
      </c>
      <c r="E23" s="29">
        <f t="shared" si="2"/>
        <v>3094590.8500000015</v>
      </c>
      <c r="F23" s="29">
        <v>3094590.85</v>
      </c>
      <c r="G23" s="29">
        <v>3094590.85</v>
      </c>
      <c r="H23" s="29">
        <f t="shared" si="3"/>
        <v>0</v>
      </c>
    </row>
    <row r="24" spans="1:8" s="9" customFormat="1" x14ac:dyDescent="0.25">
      <c r="A24" s="40" t="s">
        <v>701</v>
      </c>
      <c r="B24" s="41" t="s">
        <v>702</v>
      </c>
      <c r="C24" s="29">
        <v>7795874</v>
      </c>
      <c r="D24" s="29">
        <v>-6299637.0800000001</v>
      </c>
      <c r="E24" s="29">
        <f t="shared" si="2"/>
        <v>1496236.92</v>
      </c>
      <c r="F24" s="29">
        <v>1496236.92</v>
      </c>
      <c r="G24" s="29">
        <v>1496236.92</v>
      </c>
      <c r="H24" s="29">
        <f t="shared" si="3"/>
        <v>0</v>
      </c>
    </row>
    <row r="25" spans="1:8" s="9" customFormat="1" x14ac:dyDescent="0.25">
      <c r="A25" s="40" t="s">
        <v>703</v>
      </c>
      <c r="B25" s="41" t="s">
        <v>704</v>
      </c>
      <c r="C25" s="29">
        <v>3042451</v>
      </c>
      <c r="D25" s="29">
        <v>-2440400.38</v>
      </c>
      <c r="E25" s="29">
        <f t="shared" si="2"/>
        <v>602050.62000000011</v>
      </c>
      <c r="F25" s="29">
        <v>602050.62</v>
      </c>
      <c r="G25" s="29">
        <v>602050.62</v>
      </c>
      <c r="H25" s="29">
        <f t="shared" si="3"/>
        <v>0</v>
      </c>
    </row>
    <row r="26" spans="1:8" s="9" customFormat="1" x14ac:dyDescent="0.25">
      <c r="A26" s="40" t="s">
        <v>705</v>
      </c>
      <c r="B26" s="41" t="s">
        <v>706</v>
      </c>
      <c r="C26" s="29">
        <v>1345627</v>
      </c>
      <c r="D26" s="29">
        <v>698998.71</v>
      </c>
      <c r="E26" s="29">
        <f t="shared" si="2"/>
        <v>2044625.71</v>
      </c>
      <c r="F26" s="29">
        <v>2044625.71</v>
      </c>
      <c r="G26" s="29">
        <v>2044625.71</v>
      </c>
      <c r="H26" s="29">
        <f t="shared" si="3"/>
        <v>0</v>
      </c>
    </row>
    <row r="27" spans="1:8" s="9" customFormat="1" x14ac:dyDescent="0.25">
      <c r="A27" s="39" t="s">
        <v>116</v>
      </c>
      <c r="B27" s="24" t="s">
        <v>117</v>
      </c>
      <c r="C27" s="25">
        <f>C28</f>
        <v>161347784</v>
      </c>
      <c r="D27" s="25">
        <f t="shared" ref="D27:G27" si="4">D28</f>
        <v>-150067160</v>
      </c>
      <c r="E27" s="25">
        <f t="shared" si="2"/>
        <v>11280624</v>
      </c>
      <c r="F27" s="25">
        <f t="shared" si="4"/>
        <v>11280624</v>
      </c>
      <c r="G27" s="25">
        <f t="shared" si="4"/>
        <v>11280624</v>
      </c>
      <c r="H27" s="25">
        <f t="shared" si="3"/>
        <v>0</v>
      </c>
    </row>
    <row r="28" spans="1:8" s="9" customFormat="1" x14ac:dyDescent="0.25">
      <c r="A28" s="40" t="s">
        <v>707</v>
      </c>
      <c r="B28" s="41" t="s">
        <v>117</v>
      </c>
      <c r="C28" s="29">
        <v>161347784</v>
      </c>
      <c r="D28" s="29">
        <v>-150067160</v>
      </c>
      <c r="E28" s="29">
        <f t="shared" si="2"/>
        <v>11280624</v>
      </c>
      <c r="F28" s="29">
        <v>11280624</v>
      </c>
      <c r="G28" s="29">
        <v>11280624</v>
      </c>
      <c r="H28" s="29">
        <f t="shared" si="3"/>
        <v>0</v>
      </c>
    </row>
    <row r="29" spans="1:8" s="9" customFormat="1" x14ac:dyDescent="0.25">
      <c r="A29" s="39" t="s">
        <v>118</v>
      </c>
      <c r="B29" s="24" t="s">
        <v>119</v>
      </c>
      <c r="C29" s="25">
        <f>C30</f>
        <v>14445246</v>
      </c>
      <c r="D29" s="25">
        <f t="shared" ref="D29:G29" si="5">D30</f>
        <v>-14445246</v>
      </c>
      <c r="E29" s="25">
        <f t="shared" si="2"/>
        <v>0</v>
      </c>
      <c r="F29" s="25">
        <f t="shared" si="5"/>
        <v>0</v>
      </c>
      <c r="G29" s="25">
        <f t="shared" si="5"/>
        <v>0</v>
      </c>
      <c r="H29" s="25">
        <f t="shared" si="3"/>
        <v>0</v>
      </c>
    </row>
    <row r="30" spans="1:8" s="9" customFormat="1" x14ac:dyDescent="0.25">
      <c r="A30" s="40" t="s">
        <v>708</v>
      </c>
      <c r="B30" s="41" t="s">
        <v>119</v>
      </c>
      <c r="C30" s="29">
        <v>14445246</v>
      </c>
      <c r="D30" s="29">
        <v>-14445246</v>
      </c>
      <c r="E30" s="29">
        <f t="shared" si="2"/>
        <v>0</v>
      </c>
      <c r="F30" s="29">
        <v>0</v>
      </c>
      <c r="G30" s="29">
        <v>0</v>
      </c>
      <c r="H30" s="29">
        <f t="shared" si="3"/>
        <v>0</v>
      </c>
    </row>
    <row r="31" spans="1:8" s="9" customFormat="1" ht="6.75" customHeight="1" x14ac:dyDescent="0.25">
      <c r="A31" s="2"/>
      <c r="B31" s="44"/>
      <c r="C31" s="45"/>
      <c r="D31" s="45"/>
      <c r="E31" s="45"/>
      <c r="F31" s="45"/>
      <c r="G31" s="45"/>
      <c r="H31" s="45"/>
    </row>
    <row r="32" spans="1:8" x14ac:dyDescent="0.25">
      <c r="A32" s="3"/>
      <c r="B32" s="46" t="s">
        <v>12</v>
      </c>
      <c r="C32" s="47">
        <f>SUM(C13)</f>
        <v>922821716</v>
      </c>
      <c r="D32" s="47">
        <f t="shared" ref="D32:H32" si="6">SUM(D13)</f>
        <v>-743617452.16999996</v>
      </c>
      <c r="E32" s="47">
        <f t="shared" si="6"/>
        <v>179204263.83000004</v>
      </c>
      <c r="F32" s="47">
        <f t="shared" si="6"/>
        <v>179204263.83000001</v>
      </c>
      <c r="G32" s="47">
        <f t="shared" si="6"/>
        <v>179204263.83000001</v>
      </c>
      <c r="H32" s="47">
        <f t="shared" si="6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7" sqref="A1:H7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709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C14+C20</f>
        <v>25484581</v>
      </c>
      <c r="D13" s="25">
        <f t="shared" ref="D13:H13" si="0">D14+D20</f>
        <v>4170071.4499999993</v>
      </c>
      <c r="E13" s="25">
        <f t="shared" si="0"/>
        <v>29654652.449999999</v>
      </c>
      <c r="F13" s="25">
        <f t="shared" si="0"/>
        <v>29654652.449999999</v>
      </c>
      <c r="G13" s="25">
        <f t="shared" si="0"/>
        <v>29591058.979999997</v>
      </c>
      <c r="H13" s="25">
        <f t="shared" si="0"/>
        <v>0</v>
      </c>
    </row>
    <row r="14" spans="1:8" s="9" customFormat="1" x14ac:dyDescent="0.25">
      <c r="A14" s="39" t="s">
        <v>120</v>
      </c>
      <c r="B14" s="24" t="s">
        <v>121</v>
      </c>
      <c r="C14" s="25">
        <f>SUM(C15:C19)</f>
        <v>24766855</v>
      </c>
      <c r="D14" s="25">
        <f t="shared" ref="D14:G14" si="1">SUM(D15:D19)</f>
        <v>4887797.4499999993</v>
      </c>
      <c r="E14" s="25">
        <f>C14+D14</f>
        <v>29654652.449999999</v>
      </c>
      <c r="F14" s="25">
        <f t="shared" si="1"/>
        <v>29654652.449999999</v>
      </c>
      <c r="G14" s="25">
        <f t="shared" si="1"/>
        <v>29591058.979999997</v>
      </c>
      <c r="H14" s="25">
        <f>E14-F14</f>
        <v>0</v>
      </c>
    </row>
    <row r="15" spans="1:8" s="9" customFormat="1" x14ac:dyDescent="0.25">
      <c r="A15" s="40" t="s">
        <v>710</v>
      </c>
      <c r="B15" s="41" t="s">
        <v>711</v>
      </c>
      <c r="C15" s="29">
        <v>7725296</v>
      </c>
      <c r="D15" s="29">
        <v>1274968.24</v>
      </c>
      <c r="E15" s="29">
        <f t="shared" ref="E15:E21" si="2">C15+D15</f>
        <v>9000264.2400000002</v>
      </c>
      <c r="F15" s="29">
        <v>9000264.2400000002</v>
      </c>
      <c r="G15" s="29">
        <v>8955466.4299999997</v>
      </c>
      <c r="H15" s="29">
        <f t="shared" ref="H15:H21" si="3">E15-F15</f>
        <v>0</v>
      </c>
    </row>
    <row r="16" spans="1:8" s="9" customFormat="1" x14ac:dyDescent="0.25">
      <c r="A16" s="40" t="s">
        <v>712</v>
      </c>
      <c r="B16" s="41" t="s">
        <v>713</v>
      </c>
      <c r="C16" s="29">
        <v>3905782</v>
      </c>
      <c r="D16" s="29">
        <v>3783686.77</v>
      </c>
      <c r="E16" s="29">
        <f t="shared" si="2"/>
        <v>7689468.7699999996</v>
      </c>
      <c r="F16" s="29">
        <v>7689468.7699999996</v>
      </c>
      <c r="G16" s="29">
        <v>7689263.8200000003</v>
      </c>
      <c r="H16" s="29">
        <f t="shared" si="3"/>
        <v>0</v>
      </c>
    </row>
    <row r="17" spans="1:8" s="9" customFormat="1" x14ac:dyDescent="0.25">
      <c r="A17" s="40" t="s">
        <v>714</v>
      </c>
      <c r="B17" s="41" t="s">
        <v>715</v>
      </c>
      <c r="C17" s="29">
        <v>6261273</v>
      </c>
      <c r="D17" s="29">
        <v>223553.24</v>
      </c>
      <c r="E17" s="29">
        <f t="shared" si="2"/>
        <v>6484826.2400000002</v>
      </c>
      <c r="F17" s="29">
        <v>6484826.2400000002</v>
      </c>
      <c r="G17" s="29">
        <v>6469572.0099999998</v>
      </c>
      <c r="H17" s="29">
        <f t="shared" si="3"/>
        <v>0</v>
      </c>
    </row>
    <row r="18" spans="1:8" s="9" customFormat="1" x14ac:dyDescent="0.25">
      <c r="A18" s="40" t="s">
        <v>716</v>
      </c>
      <c r="B18" s="41" t="s">
        <v>717</v>
      </c>
      <c r="C18" s="29">
        <v>2601455</v>
      </c>
      <c r="D18" s="29">
        <v>-53187.11</v>
      </c>
      <c r="E18" s="29">
        <f t="shared" si="2"/>
        <v>2548267.89</v>
      </c>
      <c r="F18" s="29">
        <v>2548267.89</v>
      </c>
      <c r="G18" s="29">
        <v>2548267.89</v>
      </c>
      <c r="H18" s="29">
        <f t="shared" si="3"/>
        <v>0</v>
      </c>
    </row>
    <row r="19" spans="1:8" s="9" customFormat="1" x14ac:dyDescent="0.25">
      <c r="A19" s="40" t="s">
        <v>718</v>
      </c>
      <c r="B19" s="41" t="s">
        <v>719</v>
      </c>
      <c r="C19" s="29">
        <v>4273049</v>
      </c>
      <c r="D19" s="29">
        <v>-341223.69</v>
      </c>
      <c r="E19" s="29">
        <f t="shared" si="2"/>
        <v>3931825.31</v>
      </c>
      <c r="F19" s="29">
        <v>3931825.31</v>
      </c>
      <c r="G19" s="29">
        <v>3928488.83</v>
      </c>
      <c r="H19" s="29">
        <f t="shared" si="3"/>
        <v>0</v>
      </c>
    </row>
    <row r="20" spans="1:8" s="9" customFormat="1" x14ac:dyDescent="0.25">
      <c r="A20" s="39" t="s">
        <v>122</v>
      </c>
      <c r="B20" s="24" t="s">
        <v>123</v>
      </c>
      <c r="C20" s="25">
        <f>C21</f>
        <v>717726</v>
      </c>
      <c r="D20" s="25">
        <f t="shared" ref="D20:G20" si="4">D21</f>
        <v>-717726</v>
      </c>
      <c r="E20" s="25">
        <f t="shared" si="2"/>
        <v>0</v>
      </c>
      <c r="F20" s="25">
        <f t="shared" si="4"/>
        <v>0</v>
      </c>
      <c r="G20" s="25">
        <f t="shared" si="4"/>
        <v>0</v>
      </c>
      <c r="H20" s="25">
        <f t="shared" si="3"/>
        <v>0</v>
      </c>
    </row>
    <row r="21" spans="1:8" s="9" customFormat="1" x14ac:dyDescent="0.25">
      <c r="A21" s="40" t="s">
        <v>720</v>
      </c>
      <c r="B21" s="41" t="s">
        <v>123</v>
      </c>
      <c r="C21" s="29">
        <v>717726</v>
      </c>
      <c r="D21" s="29">
        <v>-717726</v>
      </c>
      <c r="E21" s="29">
        <f t="shared" si="2"/>
        <v>0</v>
      </c>
      <c r="F21" s="29">
        <v>0</v>
      </c>
      <c r="G21" s="29">
        <v>0</v>
      </c>
      <c r="H21" s="29">
        <f t="shared" si="3"/>
        <v>0</v>
      </c>
    </row>
    <row r="22" spans="1:8" s="9" customFormat="1" x14ac:dyDescent="0.25">
      <c r="A22" s="2"/>
      <c r="B22" s="44"/>
      <c r="C22" s="45"/>
      <c r="D22" s="45"/>
      <c r="E22" s="45"/>
      <c r="F22" s="45"/>
      <c r="G22" s="45"/>
      <c r="H22" s="45"/>
    </row>
    <row r="23" spans="1:8" x14ac:dyDescent="0.25">
      <c r="A23" s="3"/>
      <c r="B23" s="46" t="s">
        <v>12</v>
      </c>
      <c r="C23" s="47">
        <f>SUM(C13)</f>
        <v>25484581</v>
      </c>
      <c r="D23" s="47">
        <f t="shared" ref="D23:H23" si="5">SUM(D13)</f>
        <v>4170071.4499999993</v>
      </c>
      <c r="E23" s="47">
        <f t="shared" si="5"/>
        <v>29654652.449999999</v>
      </c>
      <c r="F23" s="47">
        <f t="shared" si="5"/>
        <v>29654652.449999999</v>
      </c>
      <c r="G23" s="47">
        <f t="shared" si="5"/>
        <v>29591058.979999997</v>
      </c>
      <c r="H23" s="47">
        <f t="shared" si="5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7" sqref="A1:H7"/>
    </sheetView>
  </sheetViews>
  <sheetFormatPr baseColWidth="10" defaultRowHeight="15" x14ac:dyDescent="0.25"/>
  <cols>
    <col min="1" max="1" width="13.57031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721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C14+C16</f>
        <v>2954520</v>
      </c>
      <c r="D13" s="25">
        <f t="shared" ref="D13:H13" si="0">D14+D16</f>
        <v>3566898.03</v>
      </c>
      <c r="E13" s="25">
        <f t="shared" si="0"/>
        <v>6521418.0299999993</v>
      </c>
      <c r="F13" s="25">
        <f t="shared" si="0"/>
        <v>6521418.0300000003</v>
      </c>
      <c r="G13" s="25">
        <f t="shared" si="0"/>
        <v>5459718.0599999996</v>
      </c>
      <c r="H13" s="25">
        <f t="shared" si="0"/>
        <v>0</v>
      </c>
    </row>
    <row r="14" spans="1:8" s="9" customFormat="1" x14ac:dyDescent="0.25">
      <c r="A14" s="39" t="s">
        <v>124</v>
      </c>
      <c r="B14" s="24" t="s">
        <v>125</v>
      </c>
      <c r="C14" s="25">
        <f>C15</f>
        <v>2848497</v>
      </c>
      <c r="D14" s="25">
        <f t="shared" ref="D14:G14" si="1">D15</f>
        <v>3672921.03</v>
      </c>
      <c r="E14" s="25">
        <f>C14+D14</f>
        <v>6521418.0299999993</v>
      </c>
      <c r="F14" s="25">
        <f t="shared" si="1"/>
        <v>6521418.0300000003</v>
      </c>
      <c r="G14" s="25">
        <f t="shared" si="1"/>
        <v>5459718.0599999996</v>
      </c>
      <c r="H14" s="25">
        <f>E14-F14</f>
        <v>0</v>
      </c>
    </row>
    <row r="15" spans="1:8" s="9" customFormat="1" x14ac:dyDescent="0.25">
      <c r="A15" s="40" t="s">
        <v>722</v>
      </c>
      <c r="B15" s="41" t="s">
        <v>723</v>
      </c>
      <c r="C15" s="29">
        <v>2848497</v>
      </c>
      <c r="D15" s="29">
        <v>3672921.03</v>
      </c>
      <c r="E15" s="29">
        <f t="shared" ref="E15:E17" si="2">C15+D15</f>
        <v>6521418.0299999993</v>
      </c>
      <c r="F15" s="29">
        <v>6521418.0300000003</v>
      </c>
      <c r="G15" s="29">
        <v>5459718.0599999996</v>
      </c>
      <c r="H15" s="29">
        <f t="shared" ref="H15:H17" si="3">E15-F15</f>
        <v>0</v>
      </c>
    </row>
    <row r="16" spans="1:8" s="9" customFormat="1" x14ac:dyDescent="0.25">
      <c r="A16" s="39" t="s">
        <v>126</v>
      </c>
      <c r="B16" s="24" t="s">
        <v>127</v>
      </c>
      <c r="C16" s="25">
        <f>C17</f>
        <v>106023</v>
      </c>
      <c r="D16" s="25">
        <f t="shared" ref="D16:G16" si="4">D17</f>
        <v>-106023</v>
      </c>
      <c r="E16" s="25">
        <f t="shared" si="2"/>
        <v>0</v>
      </c>
      <c r="F16" s="25">
        <f t="shared" si="4"/>
        <v>0</v>
      </c>
      <c r="G16" s="25">
        <f t="shared" si="4"/>
        <v>0</v>
      </c>
      <c r="H16" s="25">
        <f t="shared" si="3"/>
        <v>0</v>
      </c>
    </row>
    <row r="17" spans="1:8" s="9" customFormat="1" x14ac:dyDescent="0.25">
      <c r="A17" s="40" t="s">
        <v>724</v>
      </c>
      <c r="B17" s="41" t="s">
        <v>127</v>
      </c>
      <c r="C17" s="29">
        <v>106023</v>
      </c>
      <c r="D17" s="29">
        <v>-106023</v>
      </c>
      <c r="E17" s="29">
        <f t="shared" si="2"/>
        <v>0</v>
      </c>
      <c r="F17" s="29">
        <v>0</v>
      </c>
      <c r="G17" s="29">
        <v>0</v>
      </c>
      <c r="H17" s="29">
        <f t="shared" si="3"/>
        <v>0</v>
      </c>
    </row>
    <row r="18" spans="1:8" s="9" customFormat="1" x14ac:dyDescent="0.25">
      <c r="A18" s="2"/>
      <c r="B18" s="44"/>
      <c r="C18" s="45"/>
      <c r="D18" s="45"/>
      <c r="E18" s="45"/>
      <c r="F18" s="45"/>
      <c r="G18" s="45"/>
      <c r="H18" s="45"/>
    </row>
    <row r="19" spans="1:8" x14ac:dyDescent="0.25">
      <c r="A19" s="3"/>
      <c r="B19" s="48" t="s">
        <v>12</v>
      </c>
      <c r="C19" s="47">
        <f>SUM(C13)</f>
        <v>2954520</v>
      </c>
      <c r="D19" s="47">
        <f t="shared" ref="D19:H19" si="5">SUM(D13)</f>
        <v>3566898.03</v>
      </c>
      <c r="E19" s="47">
        <f t="shared" si="5"/>
        <v>6521418.0299999993</v>
      </c>
      <c r="F19" s="47">
        <f t="shared" si="5"/>
        <v>6521418.0300000003</v>
      </c>
      <c r="G19" s="47">
        <f t="shared" si="5"/>
        <v>5459718.0599999996</v>
      </c>
      <c r="H19" s="47">
        <f t="shared" si="5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7" sqref="A1:H7"/>
    </sheetView>
  </sheetViews>
  <sheetFormatPr baseColWidth="10" defaultRowHeight="15" x14ac:dyDescent="0.25"/>
  <cols>
    <col min="1" max="1" width="9.57031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725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C14+C16+C18</f>
        <v>13457128</v>
      </c>
      <c r="D13" s="25">
        <f t="shared" ref="D13:H13" si="0">D14+D16+D18</f>
        <v>-10683994.32</v>
      </c>
      <c r="E13" s="25">
        <f t="shared" si="0"/>
        <v>2773133.68</v>
      </c>
      <c r="F13" s="25">
        <f t="shared" si="0"/>
        <v>2773133.68</v>
      </c>
      <c r="G13" s="25">
        <f t="shared" si="0"/>
        <v>2771783.3600000003</v>
      </c>
      <c r="H13" s="25">
        <f t="shared" si="0"/>
        <v>0</v>
      </c>
    </row>
    <row r="14" spans="1:8" s="9" customFormat="1" x14ac:dyDescent="0.25">
      <c r="A14" s="39" t="s">
        <v>128</v>
      </c>
      <c r="B14" s="24" t="s">
        <v>129</v>
      </c>
      <c r="C14" s="25">
        <f>C15</f>
        <v>7604693</v>
      </c>
      <c r="D14" s="25">
        <f t="shared" ref="D14:G14" si="1">D15</f>
        <v>-6362390.6699999999</v>
      </c>
      <c r="E14" s="25">
        <f>C14+D14</f>
        <v>1242302.33</v>
      </c>
      <c r="F14" s="25">
        <f t="shared" si="1"/>
        <v>1242302.33</v>
      </c>
      <c r="G14" s="25">
        <f t="shared" si="1"/>
        <v>1240952.01</v>
      </c>
      <c r="H14" s="25">
        <f>E14-F14</f>
        <v>0</v>
      </c>
    </row>
    <row r="15" spans="1:8" s="9" customFormat="1" x14ac:dyDescent="0.25">
      <c r="A15" s="40" t="s">
        <v>726</v>
      </c>
      <c r="B15" s="41" t="s">
        <v>129</v>
      </c>
      <c r="C15" s="29">
        <v>7604693</v>
      </c>
      <c r="D15" s="29">
        <v>-6362390.6699999999</v>
      </c>
      <c r="E15" s="29">
        <f t="shared" ref="E15:E19" si="2">C15+D15</f>
        <v>1242302.33</v>
      </c>
      <c r="F15" s="29">
        <v>1242302.33</v>
      </c>
      <c r="G15" s="29">
        <v>1240952.01</v>
      </c>
      <c r="H15" s="29">
        <f t="shared" ref="H15:H19" si="3">E15-F15</f>
        <v>0</v>
      </c>
    </row>
    <row r="16" spans="1:8" s="9" customFormat="1" x14ac:dyDescent="0.25">
      <c r="A16" s="39" t="s">
        <v>130</v>
      </c>
      <c r="B16" s="24" t="s">
        <v>131</v>
      </c>
      <c r="C16" s="25">
        <f>C17</f>
        <v>5433190</v>
      </c>
      <c r="D16" s="25">
        <f t="shared" ref="D16:G16" si="4">D17</f>
        <v>-3902358.65</v>
      </c>
      <c r="E16" s="25">
        <f t="shared" si="2"/>
        <v>1530831.35</v>
      </c>
      <c r="F16" s="25">
        <f t="shared" si="4"/>
        <v>1530831.35</v>
      </c>
      <c r="G16" s="25">
        <f t="shared" si="4"/>
        <v>1530831.35</v>
      </c>
      <c r="H16" s="25">
        <f t="shared" si="3"/>
        <v>0</v>
      </c>
    </row>
    <row r="17" spans="1:8" s="9" customFormat="1" x14ac:dyDescent="0.25">
      <c r="A17" s="40" t="s">
        <v>727</v>
      </c>
      <c r="B17" s="41" t="s">
        <v>728</v>
      </c>
      <c r="C17" s="29">
        <v>5433190</v>
      </c>
      <c r="D17" s="29">
        <v>-3902358.65</v>
      </c>
      <c r="E17" s="29">
        <f t="shared" si="2"/>
        <v>1530831.35</v>
      </c>
      <c r="F17" s="29">
        <v>1530831.35</v>
      </c>
      <c r="G17" s="29">
        <v>1530831.35</v>
      </c>
      <c r="H17" s="25">
        <f t="shared" si="3"/>
        <v>0</v>
      </c>
    </row>
    <row r="18" spans="1:8" s="9" customFormat="1" x14ac:dyDescent="0.25">
      <c r="A18" s="39" t="s">
        <v>132</v>
      </c>
      <c r="B18" s="24" t="s">
        <v>133</v>
      </c>
      <c r="C18" s="25">
        <f>C19</f>
        <v>419245</v>
      </c>
      <c r="D18" s="25">
        <f t="shared" ref="D18:G18" si="5">D19</f>
        <v>-419245</v>
      </c>
      <c r="E18" s="25">
        <f t="shared" si="2"/>
        <v>0</v>
      </c>
      <c r="F18" s="25">
        <f t="shared" si="5"/>
        <v>0</v>
      </c>
      <c r="G18" s="25">
        <f t="shared" si="5"/>
        <v>0</v>
      </c>
      <c r="H18" s="25">
        <f t="shared" si="3"/>
        <v>0</v>
      </c>
    </row>
    <row r="19" spans="1:8" s="9" customFormat="1" x14ac:dyDescent="0.25">
      <c r="A19" s="40" t="s">
        <v>729</v>
      </c>
      <c r="B19" s="41" t="s">
        <v>730</v>
      </c>
      <c r="C19" s="29">
        <v>419245</v>
      </c>
      <c r="D19" s="29">
        <v>-419245</v>
      </c>
      <c r="E19" s="29">
        <f t="shared" si="2"/>
        <v>0</v>
      </c>
      <c r="F19" s="29">
        <v>0</v>
      </c>
      <c r="G19" s="29">
        <v>0</v>
      </c>
      <c r="H19" s="25">
        <f t="shared" si="3"/>
        <v>0</v>
      </c>
    </row>
    <row r="20" spans="1:8" s="9" customFormat="1" x14ac:dyDescent="0.25">
      <c r="A20" s="2"/>
      <c r="B20" s="44"/>
      <c r="C20" s="45"/>
      <c r="D20" s="45"/>
      <c r="E20" s="45"/>
      <c r="F20" s="45"/>
      <c r="G20" s="45"/>
      <c r="H20" s="45"/>
    </row>
    <row r="21" spans="1:8" x14ac:dyDescent="0.25">
      <c r="A21" s="3"/>
      <c r="B21" s="48" t="s">
        <v>12</v>
      </c>
      <c r="C21" s="47">
        <f>SUM(C13)</f>
        <v>13457128</v>
      </c>
      <c r="D21" s="47">
        <f t="shared" ref="D21:H21" si="6">SUM(D13)</f>
        <v>-10683994.32</v>
      </c>
      <c r="E21" s="47">
        <f t="shared" si="6"/>
        <v>2773133.68</v>
      </c>
      <c r="F21" s="47">
        <f t="shared" si="6"/>
        <v>2773133.68</v>
      </c>
      <c r="G21" s="47">
        <f t="shared" si="6"/>
        <v>2771783.3600000003</v>
      </c>
      <c r="H21" s="47">
        <f t="shared" si="6"/>
        <v>0</v>
      </c>
    </row>
    <row r="22" spans="1:8" x14ac:dyDescent="0.25">
      <c r="A22" s="34"/>
      <c r="B22" s="34"/>
      <c r="C22" s="34"/>
      <c r="D22" s="34"/>
      <c r="E22" s="34"/>
      <c r="F22" s="34"/>
      <c r="G22" s="34"/>
      <c r="H22" s="34"/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7" sqref="A1:H7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731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25"/>
      <c r="D12" s="25"/>
      <c r="E12" s="25"/>
      <c r="F12" s="25"/>
      <c r="G12" s="25"/>
      <c r="H12" s="25"/>
    </row>
    <row r="13" spans="1:8" s="9" customFormat="1" x14ac:dyDescent="0.25">
      <c r="A13" s="38" t="s">
        <v>266</v>
      </c>
      <c r="B13" s="24" t="s">
        <v>267</v>
      </c>
      <c r="C13" s="25">
        <f>C14+C22+C28</f>
        <v>145985940</v>
      </c>
      <c r="D13" s="25">
        <f t="shared" ref="D13:H13" si="0">D14+D22+D28</f>
        <v>26686460.460000001</v>
      </c>
      <c r="E13" s="25">
        <f t="shared" si="0"/>
        <v>172672400.46000001</v>
      </c>
      <c r="F13" s="25">
        <f t="shared" si="0"/>
        <v>172672400.46000001</v>
      </c>
      <c r="G13" s="25">
        <f t="shared" si="0"/>
        <v>172659545.5</v>
      </c>
      <c r="H13" s="25">
        <f t="shared" si="0"/>
        <v>0</v>
      </c>
    </row>
    <row r="14" spans="1:8" s="9" customFormat="1" x14ac:dyDescent="0.25">
      <c r="A14" s="39" t="s">
        <v>134</v>
      </c>
      <c r="B14" s="24" t="s">
        <v>135</v>
      </c>
      <c r="C14" s="25">
        <f>SUM(C15:C21)</f>
        <v>23042544</v>
      </c>
      <c r="D14" s="25">
        <f t="shared" ref="D14:G14" si="1">SUM(D15:D21)</f>
        <v>3210398.71</v>
      </c>
      <c r="E14" s="25">
        <f>C14+D14</f>
        <v>26252942.710000001</v>
      </c>
      <c r="F14" s="25">
        <f t="shared" si="1"/>
        <v>26252942.710000001</v>
      </c>
      <c r="G14" s="25">
        <f t="shared" si="1"/>
        <v>26240087.750000004</v>
      </c>
      <c r="H14" s="25">
        <f>E14-F14</f>
        <v>0</v>
      </c>
    </row>
    <row r="15" spans="1:8" s="9" customFormat="1" x14ac:dyDescent="0.25">
      <c r="A15" s="40" t="s">
        <v>732</v>
      </c>
      <c r="B15" s="41" t="s">
        <v>291</v>
      </c>
      <c r="C15" s="29">
        <v>9321682</v>
      </c>
      <c r="D15" s="29">
        <v>54990.35</v>
      </c>
      <c r="E15" s="29">
        <f t="shared" ref="E15:E29" si="2">C15+D15</f>
        <v>9376672.3499999996</v>
      </c>
      <c r="F15" s="29">
        <v>9376672.3499999996</v>
      </c>
      <c r="G15" s="29">
        <v>9373971.7100000009</v>
      </c>
      <c r="H15" s="29">
        <f t="shared" ref="H15:H29" si="3">E15-F15</f>
        <v>0</v>
      </c>
    </row>
    <row r="16" spans="1:8" s="9" customFormat="1" x14ac:dyDescent="0.25">
      <c r="A16" s="40" t="s">
        <v>733</v>
      </c>
      <c r="B16" s="41" t="s">
        <v>734</v>
      </c>
      <c r="C16" s="29">
        <v>2646208</v>
      </c>
      <c r="D16" s="29">
        <v>3293405.02</v>
      </c>
      <c r="E16" s="29">
        <f t="shared" si="2"/>
        <v>5939613.0199999996</v>
      </c>
      <c r="F16" s="29">
        <v>5939613.0199999996</v>
      </c>
      <c r="G16" s="29">
        <v>5938262.7000000002</v>
      </c>
      <c r="H16" s="29">
        <f t="shared" si="3"/>
        <v>0</v>
      </c>
    </row>
    <row r="17" spans="1:8" s="9" customFormat="1" x14ac:dyDescent="0.25">
      <c r="A17" s="40" t="s">
        <v>735</v>
      </c>
      <c r="B17" s="41" t="s">
        <v>736</v>
      </c>
      <c r="C17" s="29">
        <v>2455617</v>
      </c>
      <c r="D17" s="29">
        <v>-380764.92</v>
      </c>
      <c r="E17" s="29">
        <f t="shared" si="2"/>
        <v>2074852.08</v>
      </c>
      <c r="F17" s="29">
        <v>2074852.08</v>
      </c>
      <c r="G17" s="29">
        <v>2066789.76</v>
      </c>
      <c r="H17" s="29">
        <f t="shared" si="3"/>
        <v>0</v>
      </c>
    </row>
    <row r="18" spans="1:8" s="9" customFormat="1" x14ac:dyDescent="0.25">
      <c r="A18" s="40" t="s">
        <v>737</v>
      </c>
      <c r="B18" s="41" t="s">
        <v>738</v>
      </c>
      <c r="C18" s="29">
        <v>1166482</v>
      </c>
      <c r="D18" s="29">
        <v>71815.439999999988</v>
      </c>
      <c r="E18" s="29">
        <f t="shared" si="2"/>
        <v>1238297.44</v>
      </c>
      <c r="F18" s="29">
        <v>1238297.44</v>
      </c>
      <c r="G18" s="29">
        <v>1238297.44</v>
      </c>
      <c r="H18" s="29">
        <f t="shared" si="3"/>
        <v>0</v>
      </c>
    </row>
    <row r="19" spans="1:8" s="9" customFormat="1" x14ac:dyDescent="0.25">
      <c r="A19" s="40" t="s">
        <v>739</v>
      </c>
      <c r="B19" s="41" t="s">
        <v>740</v>
      </c>
      <c r="C19" s="29">
        <v>2346633</v>
      </c>
      <c r="D19" s="29">
        <v>1152242.28</v>
      </c>
      <c r="E19" s="29">
        <f t="shared" si="2"/>
        <v>3498875.2800000003</v>
      </c>
      <c r="F19" s="29">
        <v>3498875.28</v>
      </c>
      <c r="G19" s="29">
        <v>3498875.28</v>
      </c>
      <c r="H19" s="29">
        <f t="shared" si="3"/>
        <v>0</v>
      </c>
    </row>
    <row r="20" spans="1:8" s="9" customFormat="1" x14ac:dyDescent="0.25">
      <c r="A20" s="40" t="s">
        <v>741</v>
      </c>
      <c r="B20" s="41" t="s">
        <v>742</v>
      </c>
      <c r="C20" s="29">
        <v>2322608</v>
      </c>
      <c r="D20" s="29">
        <v>-417299.88</v>
      </c>
      <c r="E20" s="29">
        <f t="shared" si="2"/>
        <v>1905308.12</v>
      </c>
      <c r="F20" s="29">
        <v>1905308.12</v>
      </c>
      <c r="G20" s="29">
        <v>1904609.65</v>
      </c>
      <c r="H20" s="29">
        <f t="shared" si="3"/>
        <v>0</v>
      </c>
    </row>
    <row r="21" spans="1:8" s="9" customFormat="1" x14ac:dyDescent="0.25">
      <c r="A21" s="40" t="s">
        <v>743</v>
      </c>
      <c r="B21" s="41" t="s">
        <v>744</v>
      </c>
      <c r="C21" s="29">
        <v>2783314</v>
      </c>
      <c r="D21" s="29">
        <v>-563989.57999999996</v>
      </c>
      <c r="E21" s="29">
        <f t="shared" si="2"/>
        <v>2219324.42</v>
      </c>
      <c r="F21" s="29">
        <v>2219324.42</v>
      </c>
      <c r="G21" s="29">
        <v>2219281.21</v>
      </c>
      <c r="H21" s="29">
        <f t="shared" si="3"/>
        <v>0</v>
      </c>
    </row>
    <row r="22" spans="1:8" s="9" customFormat="1" x14ac:dyDescent="0.25">
      <c r="A22" s="39" t="s">
        <v>136</v>
      </c>
      <c r="B22" s="24" t="s">
        <v>137</v>
      </c>
      <c r="C22" s="25">
        <f>SUM(C23:C27)</f>
        <v>112329000</v>
      </c>
      <c r="D22" s="25">
        <f t="shared" ref="D22:G22" si="4">SUM(D23:D27)</f>
        <v>34090457.75</v>
      </c>
      <c r="E22" s="25">
        <f t="shared" si="2"/>
        <v>146419457.75</v>
      </c>
      <c r="F22" s="25">
        <f t="shared" si="4"/>
        <v>146419457.75</v>
      </c>
      <c r="G22" s="25">
        <f t="shared" si="4"/>
        <v>146419457.75</v>
      </c>
      <c r="H22" s="25">
        <f t="shared" si="3"/>
        <v>0</v>
      </c>
    </row>
    <row r="23" spans="1:8" s="9" customFormat="1" x14ac:dyDescent="0.25">
      <c r="A23" s="40" t="s">
        <v>745</v>
      </c>
      <c r="B23" s="41" t="s">
        <v>746</v>
      </c>
      <c r="C23" s="29"/>
      <c r="D23" s="29"/>
      <c r="E23" s="29">
        <f t="shared" si="2"/>
        <v>0</v>
      </c>
      <c r="F23" s="29"/>
      <c r="G23" s="29"/>
      <c r="H23" s="29">
        <f t="shared" si="3"/>
        <v>0</v>
      </c>
    </row>
    <row r="24" spans="1:8" s="9" customFormat="1" x14ac:dyDescent="0.25">
      <c r="A24" s="40" t="s">
        <v>747</v>
      </c>
      <c r="B24" s="41" t="s">
        <v>748</v>
      </c>
      <c r="C24" s="29">
        <v>82329000</v>
      </c>
      <c r="D24" s="29">
        <v>41267811.740000002</v>
      </c>
      <c r="E24" s="29">
        <f t="shared" si="2"/>
        <v>123596811.74000001</v>
      </c>
      <c r="F24" s="29">
        <v>123596811.73999999</v>
      </c>
      <c r="G24" s="29">
        <v>123596811.73999999</v>
      </c>
      <c r="H24" s="29">
        <f t="shared" si="3"/>
        <v>0</v>
      </c>
    </row>
    <row r="25" spans="1:8" s="9" customFormat="1" x14ac:dyDescent="0.25">
      <c r="A25" s="40" t="s">
        <v>1271</v>
      </c>
      <c r="B25" s="41" t="s">
        <v>749</v>
      </c>
      <c r="C25" s="29">
        <v>30000000</v>
      </c>
      <c r="D25" s="29">
        <v>-7177353.9900000002</v>
      </c>
      <c r="E25" s="29">
        <f t="shared" si="2"/>
        <v>22822646.009999998</v>
      </c>
      <c r="F25" s="29">
        <v>22822646.010000002</v>
      </c>
      <c r="G25" s="29">
        <v>22822646.010000002</v>
      </c>
      <c r="H25" s="29">
        <f t="shared" si="3"/>
        <v>0</v>
      </c>
    </row>
    <row r="26" spans="1:8" s="9" customFormat="1" x14ac:dyDescent="0.25">
      <c r="A26" s="40" t="s">
        <v>750</v>
      </c>
      <c r="B26" s="41" t="s">
        <v>751</v>
      </c>
      <c r="C26" s="29"/>
      <c r="D26" s="29"/>
      <c r="E26" s="29">
        <f t="shared" si="2"/>
        <v>0</v>
      </c>
      <c r="F26" s="29"/>
      <c r="G26" s="29"/>
      <c r="H26" s="29">
        <f t="shared" si="3"/>
        <v>0</v>
      </c>
    </row>
    <row r="27" spans="1:8" s="9" customFormat="1" x14ac:dyDescent="0.25">
      <c r="A27" s="40" t="s">
        <v>752</v>
      </c>
      <c r="B27" s="41" t="s">
        <v>753</v>
      </c>
      <c r="C27" s="29"/>
      <c r="D27" s="29"/>
      <c r="E27" s="29">
        <f t="shared" si="2"/>
        <v>0</v>
      </c>
      <c r="F27" s="29"/>
      <c r="G27" s="29"/>
      <c r="H27" s="29">
        <f t="shared" si="3"/>
        <v>0</v>
      </c>
    </row>
    <row r="28" spans="1:8" s="9" customFormat="1" x14ac:dyDescent="0.25">
      <c r="A28" s="39" t="s">
        <v>138</v>
      </c>
      <c r="B28" s="24" t="s">
        <v>139</v>
      </c>
      <c r="C28" s="25">
        <f>C29</f>
        <v>10614396</v>
      </c>
      <c r="D28" s="25">
        <f t="shared" ref="D28:G28" si="5">D29</f>
        <v>-10614396</v>
      </c>
      <c r="E28" s="25">
        <f t="shared" si="2"/>
        <v>0</v>
      </c>
      <c r="F28" s="25">
        <f t="shared" si="5"/>
        <v>0</v>
      </c>
      <c r="G28" s="25">
        <f t="shared" si="5"/>
        <v>0</v>
      </c>
      <c r="H28" s="25">
        <f t="shared" si="3"/>
        <v>0</v>
      </c>
    </row>
    <row r="29" spans="1:8" s="9" customFormat="1" x14ac:dyDescent="0.25">
      <c r="A29" s="40" t="s">
        <v>754</v>
      </c>
      <c r="B29" s="41" t="s">
        <v>139</v>
      </c>
      <c r="C29" s="29">
        <v>10614396</v>
      </c>
      <c r="D29" s="29">
        <v>-10614396</v>
      </c>
      <c r="E29" s="29">
        <f t="shared" si="2"/>
        <v>0</v>
      </c>
      <c r="F29" s="29"/>
      <c r="G29" s="29"/>
      <c r="H29" s="29">
        <f t="shared" si="3"/>
        <v>0</v>
      </c>
    </row>
    <row r="30" spans="1:8" s="9" customFormat="1" x14ac:dyDescent="0.25">
      <c r="A30" s="2"/>
      <c r="B30" s="44"/>
      <c r="C30" s="45"/>
      <c r="D30" s="45"/>
      <c r="E30" s="45"/>
      <c r="F30" s="45"/>
      <c r="G30" s="45"/>
      <c r="H30" s="45"/>
    </row>
    <row r="31" spans="1:8" x14ac:dyDescent="0.25">
      <c r="A31" s="3"/>
      <c r="B31" s="48" t="s">
        <v>12</v>
      </c>
      <c r="C31" s="47">
        <f>SUM(C13)</f>
        <v>145985940</v>
      </c>
      <c r="D31" s="47">
        <f t="shared" ref="D31:H31" si="6">SUM(D13)</f>
        <v>26686460.460000001</v>
      </c>
      <c r="E31" s="47">
        <f t="shared" si="6"/>
        <v>172672400.46000001</v>
      </c>
      <c r="F31" s="47">
        <f t="shared" si="6"/>
        <v>172672400.46000001</v>
      </c>
      <c r="G31" s="47">
        <f t="shared" si="6"/>
        <v>172659545.5</v>
      </c>
      <c r="H31" s="47">
        <f t="shared" si="6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7" sqref="A1:H7"/>
    </sheetView>
  </sheetViews>
  <sheetFormatPr baseColWidth="10" defaultRowHeight="15" x14ac:dyDescent="0.25"/>
  <cols>
    <col min="1" max="1" width="14.57031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755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C14+C37</f>
        <v>66455072</v>
      </c>
      <c r="D13" s="25">
        <f t="shared" ref="D13:H13" si="0">D14+D37</f>
        <v>82667308.969999984</v>
      </c>
      <c r="E13" s="25">
        <f t="shared" si="0"/>
        <v>149122380.96999997</v>
      </c>
      <c r="F13" s="25">
        <f t="shared" si="0"/>
        <v>149122380.97</v>
      </c>
      <c r="G13" s="25">
        <f t="shared" si="0"/>
        <v>135295028.49999997</v>
      </c>
      <c r="H13" s="25">
        <f t="shared" si="0"/>
        <v>0</v>
      </c>
    </row>
    <row r="14" spans="1:8" s="9" customFormat="1" x14ac:dyDescent="0.25">
      <c r="A14" s="39" t="s">
        <v>140</v>
      </c>
      <c r="B14" s="73" t="s">
        <v>141</v>
      </c>
      <c r="C14" s="25">
        <f>SUM(C15:C36)</f>
        <v>64558216</v>
      </c>
      <c r="D14" s="25">
        <f t="shared" ref="D14:G14" si="1">SUM(D15:D36)</f>
        <v>84564164.969999984</v>
      </c>
      <c r="E14" s="25">
        <f>C14+D14</f>
        <v>149122380.96999997</v>
      </c>
      <c r="F14" s="25">
        <f t="shared" si="1"/>
        <v>149122380.97</v>
      </c>
      <c r="G14" s="25">
        <f t="shared" si="1"/>
        <v>135295028.49999997</v>
      </c>
      <c r="H14" s="25">
        <f>E14-F14</f>
        <v>0</v>
      </c>
    </row>
    <row r="15" spans="1:8" s="9" customFormat="1" x14ac:dyDescent="0.25">
      <c r="A15" s="40" t="s">
        <v>756</v>
      </c>
      <c r="B15" s="74" t="s">
        <v>291</v>
      </c>
      <c r="C15" s="29">
        <v>7094267</v>
      </c>
      <c r="D15" s="29">
        <v>4872536.93</v>
      </c>
      <c r="E15" s="29">
        <f t="shared" ref="E15:E38" si="2">C15+D15</f>
        <v>11966803.93</v>
      </c>
      <c r="F15" s="29">
        <v>11966803.93</v>
      </c>
      <c r="G15" s="29">
        <v>11926096.939999999</v>
      </c>
      <c r="H15" s="29">
        <f t="shared" ref="H15:H38" si="3">E15-F15</f>
        <v>0</v>
      </c>
    </row>
    <row r="16" spans="1:8" s="9" customFormat="1" x14ac:dyDescent="0.25">
      <c r="A16" s="40" t="s">
        <v>757</v>
      </c>
      <c r="B16" s="74" t="s">
        <v>758</v>
      </c>
      <c r="C16" s="29">
        <v>17135103</v>
      </c>
      <c r="D16" s="29">
        <v>-14773481.359999999</v>
      </c>
      <c r="E16" s="29">
        <f t="shared" si="2"/>
        <v>2361621.6400000006</v>
      </c>
      <c r="F16" s="29">
        <v>2361621.64</v>
      </c>
      <c r="G16" s="29">
        <v>2361621.64</v>
      </c>
      <c r="H16" s="29">
        <f t="shared" si="3"/>
        <v>0</v>
      </c>
    </row>
    <row r="17" spans="1:8" s="9" customFormat="1" x14ac:dyDescent="0.25">
      <c r="A17" s="40" t="s">
        <v>759</v>
      </c>
      <c r="B17" s="74" t="s">
        <v>760</v>
      </c>
      <c r="C17" s="29">
        <v>1543375</v>
      </c>
      <c r="D17" s="29">
        <v>3267729.12</v>
      </c>
      <c r="E17" s="29">
        <f t="shared" si="2"/>
        <v>4811104.12</v>
      </c>
      <c r="F17" s="29">
        <v>4811104.12</v>
      </c>
      <c r="G17" s="29">
        <v>4811048.1900000004</v>
      </c>
      <c r="H17" s="29">
        <f t="shared" si="3"/>
        <v>0</v>
      </c>
    </row>
    <row r="18" spans="1:8" s="9" customFormat="1" x14ac:dyDescent="0.25">
      <c r="A18" s="40" t="s">
        <v>761</v>
      </c>
      <c r="B18" s="74" t="s">
        <v>762</v>
      </c>
      <c r="C18" s="29">
        <v>1139198</v>
      </c>
      <c r="D18" s="29">
        <v>8110626.0199999996</v>
      </c>
      <c r="E18" s="29">
        <f t="shared" si="2"/>
        <v>9249824.0199999996</v>
      </c>
      <c r="F18" s="29">
        <v>9249824.0199999996</v>
      </c>
      <c r="G18" s="29">
        <v>9249824.0199999996</v>
      </c>
      <c r="H18" s="29">
        <f t="shared" si="3"/>
        <v>0</v>
      </c>
    </row>
    <row r="19" spans="1:8" s="9" customFormat="1" x14ac:dyDescent="0.25">
      <c r="A19" s="40" t="s">
        <v>763</v>
      </c>
      <c r="B19" s="74" t="s">
        <v>764</v>
      </c>
      <c r="C19" s="29">
        <v>3496946</v>
      </c>
      <c r="D19" s="29">
        <v>-493019.82</v>
      </c>
      <c r="E19" s="29">
        <f t="shared" si="2"/>
        <v>3003926.18</v>
      </c>
      <c r="F19" s="29">
        <v>3003926.18</v>
      </c>
      <c r="G19" s="29">
        <v>3003926.18</v>
      </c>
      <c r="H19" s="29">
        <f t="shared" si="3"/>
        <v>0</v>
      </c>
    </row>
    <row r="20" spans="1:8" s="9" customFormat="1" x14ac:dyDescent="0.25">
      <c r="A20" s="40" t="s">
        <v>765</v>
      </c>
      <c r="B20" s="74" t="s">
        <v>766</v>
      </c>
      <c r="C20" s="29">
        <v>2942524</v>
      </c>
      <c r="D20" s="29">
        <v>-1366710.54</v>
      </c>
      <c r="E20" s="29">
        <f t="shared" si="2"/>
        <v>1575813.46</v>
      </c>
      <c r="F20" s="29">
        <v>1575813.46</v>
      </c>
      <c r="G20" s="29">
        <v>1575813.46</v>
      </c>
      <c r="H20" s="29">
        <f t="shared" si="3"/>
        <v>0</v>
      </c>
    </row>
    <row r="21" spans="1:8" s="9" customFormat="1" x14ac:dyDescent="0.25">
      <c r="A21" s="40" t="s">
        <v>767</v>
      </c>
      <c r="B21" s="74" t="s">
        <v>768</v>
      </c>
      <c r="C21" s="29">
        <v>2977749</v>
      </c>
      <c r="D21" s="29">
        <v>624128.49999999988</v>
      </c>
      <c r="E21" s="29">
        <f t="shared" si="2"/>
        <v>3601877.5</v>
      </c>
      <c r="F21" s="29">
        <v>3601877.5</v>
      </c>
      <c r="G21" s="29">
        <v>3601877.5</v>
      </c>
      <c r="H21" s="29">
        <f t="shared" si="3"/>
        <v>0</v>
      </c>
    </row>
    <row r="22" spans="1:8" s="9" customFormat="1" x14ac:dyDescent="0.25">
      <c r="A22" s="40" t="s">
        <v>769</v>
      </c>
      <c r="B22" s="74" t="s">
        <v>770</v>
      </c>
      <c r="C22" s="29">
        <v>2431414</v>
      </c>
      <c r="D22" s="29">
        <v>2895104.73</v>
      </c>
      <c r="E22" s="29">
        <f t="shared" si="2"/>
        <v>5326518.7300000004</v>
      </c>
      <c r="F22" s="29">
        <v>5326518.7300000004</v>
      </c>
      <c r="G22" s="29">
        <v>5326516.99</v>
      </c>
      <c r="H22" s="29">
        <f t="shared" si="3"/>
        <v>0</v>
      </c>
    </row>
    <row r="23" spans="1:8" s="9" customFormat="1" x14ac:dyDescent="0.25">
      <c r="A23" s="40" t="s">
        <v>771</v>
      </c>
      <c r="B23" s="74" t="s">
        <v>772</v>
      </c>
      <c r="C23" s="29">
        <v>2047077</v>
      </c>
      <c r="D23" s="29">
        <v>2818629.02</v>
      </c>
      <c r="E23" s="29">
        <f t="shared" si="2"/>
        <v>4865706.0199999996</v>
      </c>
      <c r="F23" s="29">
        <v>4865706.0199999996</v>
      </c>
      <c r="G23" s="29">
        <v>4865706.0199999996</v>
      </c>
      <c r="H23" s="29">
        <f t="shared" si="3"/>
        <v>0</v>
      </c>
    </row>
    <row r="24" spans="1:8" s="9" customFormat="1" x14ac:dyDescent="0.25">
      <c r="A24" s="40" t="s">
        <v>773</v>
      </c>
      <c r="B24" s="74" t="s">
        <v>774</v>
      </c>
      <c r="C24" s="29">
        <v>1832292</v>
      </c>
      <c r="D24" s="29">
        <v>540052.63</v>
      </c>
      <c r="E24" s="29">
        <f t="shared" si="2"/>
        <v>2372344.63</v>
      </c>
      <c r="F24" s="29">
        <v>2372344.63</v>
      </c>
      <c r="G24" s="29">
        <v>2372344.63</v>
      </c>
      <c r="H24" s="29">
        <f t="shared" si="3"/>
        <v>0</v>
      </c>
    </row>
    <row r="25" spans="1:8" s="9" customFormat="1" x14ac:dyDescent="0.25">
      <c r="A25" s="40" t="s">
        <v>775</v>
      </c>
      <c r="B25" s="74" t="s">
        <v>776</v>
      </c>
      <c r="C25" s="29">
        <v>4125505</v>
      </c>
      <c r="D25" s="29">
        <v>-2745558.92</v>
      </c>
      <c r="E25" s="29">
        <f t="shared" si="2"/>
        <v>1379946.08</v>
      </c>
      <c r="F25" s="29">
        <v>1379946.08</v>
      </c>
      <c r="G25" s="29">
        <v>1379694.38</v>
      </c>
      <c r="H25" s="29">
        <f t="shared" si="3"/>
        <v>0</v>
      </c>
    </row>
    <row r="26" spans="1:8" s="9" customFormat="1" x14ac:dyDescent="0.25">
      <c r="A26" s="40" t="s">
        <v>777</v>
      </c>
      <c r="B26" s="74" t="s">
        <v>778</v>
      </c>
      <c r="C26" s="29">
        <v>6761422</v>
      </c>
      <c r="D26" s="29">
        <v>45959266.909999996</v>
      </c>
      <c r="E26" s="29">
        <f t="shared" si="2"/>
        <v>52720688.909999996</v>
      </c>
      <c r="F26" s="29">
        <v>52720688.909999996</v>
      </c>
      <c r="G26" s="29">
        <v>52718927.189999998</v>
      </c>
      <c r="H26" s="29">
        <f t="shared" si="3"/>
        <v>0</v>
      </c>
    </row>
    <row r="27" spans="1:8" s="9" customFormat="1" x14ac:dyDescent="0.25">
      <c r="A27" s="40" t="s">
        <v>779</v>
      </c>
      <c r="B27" s="74" t="s">
        <v>780</v>
      </c>
      <c r="C27" s="29">
        <v>2684427</v>
      </c>
      <c r="D27" s="29">
        <v>21183534.879999999</v>
      </c>
      <c r="E27" s="29">
        <f t="shared" si="2"/>
        <v>23867961.879999999</v>
      </c>
      <c r="F27" s="29">
        <v>23867961.879999999</v>
      </c>
      <c r="G27" s="29">
        <v>10093873.970000001</v>
      </c>
      <c r="H27" s="29">
        <f t="shared" si="3"/>
        <v>0</v>
      </c>
    </row>
    <row r="28" spans="1:8" s="9" customFormat="1" x14ac:dyDescent="0.25">
      <c r="A28" s="40" t="s">
        <v>781</v>
      </c>
      <c r="B28" s="74" t="s">
        <v>782</v>
      </c>
      <c r="C28" s="29">
        <v>3593858</v>
      </c>
      <c r="D28" s="29">
        <v>3245818.69</v>
      </c>
      <c r="E28" s="29">
        <f t="shared" si="2"/>
        <v>6839676.6899999995</v>
      </c>
      <c r="F28" s="29">
        <v>6839676.6900000004</v>
      </c>
      <c r="G28" s="29">
        <v>6835620.1600000001</v>
      </c>
      <c r="H28" s="29">
        <f t="shared" si="3"/>
        <v>0</v>
      </c>
    </row>
    <row r="29" spans="1:8" s="9" customFormat="1" x14ac:dyDescent="0.25">
      <c r="A29" s="40" t="s">
        <v>783</v>
      </c>
      <c r="B29" s="74" t="s">
        <v>784</v>
      </c>
      <c r="C29" s="29">
        <v>1801990</v>
      </c>
      <c r="D29" s="29">
        <v>-432624.75</v>
      </c>
      <c r="E29" s="29">
        <f t="shared" si="2"/>
        <v>1369365.25</v>
      </c>
      <c r="F29" s="29">
        <v>1369365.25</v>
      </c>
      <c r="G29" s="29">
        <v>1369263.74</v>
      </c>
      <c r="H29" s="29">
        <f t="shared" si="3"/>
        <v>0</v>
      </c>
    </row>
    <row r="30" spans="1:8" s="9" customFormat="1" x14ac:dyDescent="0.25">
      <c r="A30" s="40" t="s">
        <v>785</v>
      </c>
      <c r="B30" s="74" t="s">
        <v>786</v>
      </c>
      <c r="C30" s="29">
        <v>2951069</v>
      </c>
      <c r="D30" s="29">
        <v>3034449.99</v>
      </c>
      <c r="E30" s="29">
        <f t="shared" si="2"/>
        <v>5985518.9900000002</v>
      </c>
      <c r="F30" s="29">
        <v>5985518.9900000002</v>
      </c>
      <c r="G30" s="29">
        <v>5985499.2699999996</v>
      </c>
      <c r="H30" s="29">
        <f t="shared" si="3"/>
        <v>0</v>
      </c>
    </row>
    <row r="31" spans="1:8" s="9" customFormat="1" x14ac:dyDescent="0.25">
      <c r="A31" s="40" t="s">
        <v>1272</v>
      </c>
      <c r="B31" s="74" t="s">
        <v>1273</v>
      </c>
      <c r="C31" s="29">
        <v>0</v>
      </c>
      <c r="D31" s="29">
        <v>3367743.03</v>
      </c>
      <c r="E31" s="29">
        <f t="shared" si="2"/>
        <v>3367743.03</v>
      </c>
      <c r="F31" s="29">
        <v>3367743.03</v>
      </c>
      <c r="G31" s="29">
        <v>3367743.03</v>
      </c>
      <c r="H31" s="29">
        <f t="shared" si="3"/>
        <v>0</v>
      </c>
    </row>
    <row r="32" spans="1:8" s="9" customFormat="1" x14ac:dyDescent="0.25">
      <c r="A32" s="40" t="s">
        <v>1274</v>
      </c>
      <c r="B32" s="74" t="s">
        <v>1275</v>
      </c>
      <c r="C32" s="29">
        <v>0</v>
      </c>
      <c r="D32" s="29">
        <v>1169090.58</v>
      </c>
      <c r="E32" s="29">
        <f t="shared" si="2"/>
        <v>1169090.58</v>
      </c>
      <c r="F32" s="29">
        <v>1169090.58</v>
      </c>
      <c r="G32" s="29">
        <v>1162781.8600000001</v>
      </c>
      <c r="H32" s="29">
        <f t="shared" si="3"/>
        <v>0</v>
      </c>
    </row>
    <row r="33" spans="1:8" s="9" customFormat="1" x14ac:dyDescent="0.25">
      <c r="A33" s="40" t="s">
        <v>1276</v>
      </c>
      <c r="B33" s="74" t="s">
        <v>1277</v>
      </c>
      <c r="C33" s="29">
        <v>0</v>
      </c>
      <c r="D33" s="29">
        <v>2384073.0099999998</v>
      </c>
      <c r="E33" s="29">
        <f t="shared" si="2"/>
        <v>2384073.0099999998</v>
      </c>
      <c r="F33" s="29">
        <v>2384073.0099999998</v>
      </c>
      <c r="G33" s="29">
        <v>2384073.0099999998</v>
      </c>
      <c r="H33" s="29">
        <f t="shared" si="3"/>
        <v>0</v>
      </c>
    </row>
    <row r="34" spans="1:8" s="9" customFormat="1" x14ac:dyDescent="0.25">
      <c r="A34" s="40" t="s">
        <v>1278</v>
      </c>
      <c r="B34" s="74" t="s">
        <v>1279</v>
      </c>
      <c r="C34" s="29">
        <v>0</v>
      </c>
      <c r="D34" s="29">
        <v>84251.8</v>
      </c>
      <c r="E34" s="29">
        <f t="shared" si="2"/>
        <v>84251.8</v>
      </c>
      <c r="F34" s="29">
        <v>84251.8</v>
      </c>
      <c r="G34" s="29">
        <v>84251.8</v>
      </c>
      <c r="H34" s="29">
        <f t="shared" si="3"/>
        <v>0</v>
      </c>
    </row>
    <row r="35" spans="1:8" s="9" customFormat="1" x14ac:dyDescent="0.25">
      <c r="A35" s="40" t="s">
        <v>1280</v>
      </c>
      <c r="B35" s="74" t="s">
        <v>1281</v>
      </c>
      <c r="C35" s="29">
        <v>0</v>
      </c>
      <c r="D35" s="29">
        <v>160952.57</v>
      </c>
      <c r="E35" s="29">
        <f t="shared" si="2"/>
        <v>160952.57</v>
      </c>
      <c r="F35" s="29">
        <v>160952.57</v>
      </c>
      <c r="G35" s="29">
        <v>160952.57</v>
      </c>
      <c r="H35" s="29">
        <f t="shared" si="3"/>
        <v>0</v>
      </c>
    </row>
    <row r="36" spans="1:8" s="9" customFormat="1" x14ac:dyDescent="0.25">
      <c r="A36" s="40" t="s">
        <v>1282</v>
      </c>
      <c r="B36" s="74" t="s">
        <v>1283</v>
      </c>
      <c r="C36" s="29">
        <v>0</v>
      </c>
      <c r="D36" s="29">
        <v>657571.94999999995</v>
      </c>
      <c r="E36" s="29">
        <f t="shared" si="2"/>
        <v>657571.94999999995</v>
      </c>
      <c r="F36" s="29">
        <v>657571.94999999995</v>
      </c>
      <c r="G36" s="29">
        <v>657571.94999999995</v>
      </c>
      <c r="H36" s="29">
        <f t="shared" si="3"/>
        <v>0</v>
      </c>
    </row>
    <row r="37" spans="1:8" s="9" customFormat="1" x14ac:dyDescent="0.25">
      <c r="A37" s="39" t="s">
        <v>142</v>
      </c>
      <c r="B37" s="73" t="s">
        <v>143</v>
      </c>
      <c r="C37" s="25">
        <f>C38</f>
        <v>1896856</v>
      </c>
      <c r="D37" s="25">
        <f t="shared" ref="D37:G37" si="4">D38</f>
        <v>-1896856</v>
      </c>
      <c r="E37" s="25">
        <f t="shared" si="2"/>
        <v>0</v>
      </c>
      <c r="F37" s="25">
        <f t="shared" si="4"/>
        <v>0</v>
      </c>
      <c r="G37" s="25">
        <f t="shared" si="4"/>
        <v>0</v>
      </c>
      <c r="H37" s="25">
        <f t="shared" si="3"/>
        <v>0</v>
      </c>
    </row>
    <row r="38" spans="1:8" s="9" customFormat="1" x14ac:dyDescent="0.25">
      <c r="A38" s="40" t="s">
        <v>787</v>
      </c>
      <c r="B38" s="74" t="s">
        <v>143</v>
      </c>
      <c r="C38" s="29">
        <v>1896856</v>
      </c>
      <c r="D38" s="29">
        <v>-1896856</v>
      </c>
      <c r="E38" s="29">
        <f t="shared" si="2"/>
        <v>0</v>
      </c>
      <c r="F38" s="29">
        <v>0</v>
      </c>
      <c r="G38" s="29">
        <v>0</v>
      </c>
      <c r="H38" s="29">
        <f t="shared" si="3"/>
        <v>0</v>
      </c>
    </row>
    <row r="39" spans="1:8" s="9" customFormat="1" x14ac:dyDescent="0.25">
      <c r="A39" s="2"/>
      <c r="B39" s="44"/>
      <c r="C39" s="45"/>
      <c r="D39" s="45"/>
      <c r="E39" s="45"/>
      <c r="F39" s="45"/>
      <c r="G39" s="45"/>
      <c r="H39" s="45"/>
    </row>
    <row r="40" spans="1:8" x14ac:dyDescent="0.25">
      <c r="A40" s="3"/>
      <c r="B40" s="48" t="s">
        <v>12</v>
      </c>
      <c r="C40" s="47">
        <f>SUM(C13)</f>
        <v>66455072</v>
      </c>
      <c r="D40" s="47">
        <f t="shared" ref="D40:H40" si="5">SUM(D13)</f>
        <v>82667308.969999984</v>
      </c>
      <c r="E40" s="47">
        <f t="shared" si="5"/>
        <v>149122380.96999997</v>
      </c>
      <c r="F40" s="47">
        <f t="shared" si="5"/>
        <v>149122380.97</v>
      </c>
      <c r="G40" s="47">
        <f t="shared" si="5"/>
        <v>135295028.49999997</v>
      </c>
      <c r="H40" s="47">
        <f t="shared" si="5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7" sqref="A1:H7"/>
    </sheetView>
  </sheetViews>
  <sheetFormatPr baseColWidth="10" defaultRowHeight="15" x14ac:dyDescent="0.25"/>
  <cols>
    <col min="1" max="1" width="14.28515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788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6" t="s">
        <v>267</v>
      </c>
      <c r="C13" s="25">
        <f>C14+C32</f>
        <v>53237156</v>
      </c>
      <c r="D13" s="25">
        <f t="shared" ref="D13:H13" si="0">D14+D32</f>
        <v>1235796.4699999997</v>
      </c>
      <c r="E13" s="25">
        <f t="shared" si="0"/>
        <v>54472952.469999999</v>
      </c>
      <c r="F13" s="25">
        <f t="shared" si="0"/>
        <v>54472952.469999999</v>
      </c>
      <c r="G13" s="25">
        <f t="shared" si="0"/>
        <v>54383658.68</v>
      </c>
      <c r="H13" s="25">
        <f t="shared" si="0"/>
        <v>0</v>
      </c>
    </row>
    <row r="14" spans="1:8" s="9" customFormat="1" x14ac:dyDescent="0.25">
      <c r="A14" s="39" t="s">
        <v>144</v>
      </c>
      <c r="B14" s="73" t="s">
        <v>145</v>
      </c>
      <c r="C14" s="25">
        <f>SUM(C15:C31)</f>
        <v>51625318</v>
      </c>
      <c r="D14" s="25">
        <f t="shared" ref="D14:G14" si="1">SUM(D15:D31)</f>
        <v>2847634.4699999997</v>
      </c>
      <c r="E14" s="25">
        <f>C14+D14</f>
        <v>54472952.469999999</v>
      </c>
      <c r="F14" s="25">
        <f t="shared" si="1"/>
        <v>54472952.469999999</v>
      </c>
      <c r="G14" s="25">
        <f t="shared" si="1"/>
        <v>54383658.68</v>
      </c>
      <c r="H14" s="25">
        <f>E14-F14</f>
        <v>0</v>
      </c>
    </row>
    <row r="15" spans="1:8" s="9" customFormat="1" x14ac:dyDescent="0.25">
      <c r="A15" s="40" t="s">
        <v>789</v>
      </c>
      <c r="B15" s="74" t="s">
        <v>790</v>
      </c>
      <c r="C15" s="29">
        <v>12195124</v>
      </c>
      <c r="D15" s="29">
        <v>-6496499.7999999998</v>
      </c>
      <c r="E15" s="29">
        <f t="shared" ref="E15:E33" si="2">C15+D15</f>
        <v>5698624.2000000002</v>
      </c>
      <c r="F15" s="29">
        <v>5698624.2000000002</v>
      </c>
      <c r="G15" s="29">
        <v>5677373.5300000003</v>
      </c>
      <c r="H15" s="29">
        <f t="shared" ref="H15:H33" si="3">E15-F15</f>
        <v>0</v>
      </c>
    </row>
    <row r="16" spans="1:8" s="9" customFormat="1" x14ac:dyDescent="0.25">
      <c r="A16" s="40" t="s">
        <v>791</v>
      </c>
      <c r="B16" s="74" t="s">
        <v>792</v>
      </c>
      <c r="C16" s="29">
        <v>1316314</v>
      </c>
      <c r="D16" s="29">
        <v>72477.489999999962</v>
      </c>
      <c r="E16" s="29">
        <f t="shared" si="2"/>
        <v>1388791.49</v>
      </c>
      <c r="F16" s="29">
        <v>1388791.49</v>
      </c>
      <c r="G16" s="29">
        <v>1388791.49</v>
      </c>
      <c r="H16" s="29">
        <f t="shared" si="3"/>
        <v>0</v>
      </c>
    </row>
    <row r="17" spans="1:8" s="9" customFormat="1" x14ac:dyDescent="0.25">
      <c r="A17" s="40" t="s">
        <v>793</v>
      </c>
      <c r="B17" s="74" t="s">
        <v>794</v>
      </c>
      <c r="C17" s="29">
        <v>4460080</v>
      </c>
      <c r="D17" s="29">
        <v>391496.11</v>
      </c>
      <c r="E17" s="29">
        <f t="shared" si="2"/>
        <v>4851576.1100000003</v>
      </c>
      <c r="F17" s="29">
        <v>4851576.1100000003</v>
      </c>
      <c r="G17" s="29">
        <v>4851576.1100000003</v>
      </c>
      <c r="H17" s="29">
        <f t="shared" si="3"/>
        <v>0</v>
      </c>
    </row>
    <row r="18" spans="1:8" s="9" customFormat="1" x14ac:dyDescent="0.25">
      <c r="A18" s="40" t="s">
        <v>795</v>
      </c>
      <c r="B18" s="74" t="s">
        <v>796</v>
      </c>
      <c r="C18" s="29">
        <v>5180021</v>
      </c>
      <c r="D18" s="29">
        <v>479462.52</v>
      </c>
      <c r="E18" s="29">
        <f t="shared" si="2"/>
        <v>5659483.5199999996</v>
      </c>
      <c r="F18" s="29">
        <v>5659483.5199999996</v>
      </c>
      <c r="G18" s="29">
        <v>5659272.6399999997</v>
      </c>
      <c r="H18" s="29">
        <f t="shared" si="3"/>
        <v>0</v>
      </c>
    </row>
    <row r="19" spans="1:8" s="9" customFormat="1" x14ac:dyDescent="0.25">
      <c r="A19" s="40" t="s">
        <v>797</v>
      </c>
      <c r="B19" s="74" t="s">
        <v>798</v>
      </c>
      <c r="C19" s="29">
        <v>4501808</v>
      </c>
      <c r="D19" s="29">
        <v>8278094.1299999999</v>
      </c>
      <c r="E19" s="29">
        <f t="shared" si="2"/>
        <v>12779902.129999999</v>
      </c>
      <c r="F19" s="29">
        <v>12779902.130000001</v>
      </c>
      <c r="G19" s="29">
        <v>12745585.109999999</v>
      </c>
      <c r="H19" s="29">
        <f t="shared" si="3"/>
        <v>0</v>
      </c>
    </row>
    <row r="20" spans="1:8" s="9" customFormat="1" x14ac:dyDescent="0.25">
      <c r="A20" s="40" t="s">
        <v>799</v>
      </c>
      <c r="B20" s="74" t="s">
        <v>800</v>
      </c>
      <c r="C20" s="29">
        <v>7103678</v>
      </c>
      <c r="D20" s="29">
        <v>-3694066.17</v>
      </c>
      <c r="E20" s="29">
        <f t="shared" si="2"/>
        <v>3409611.83</v>
      </c>
      <c r="F20" s="29">
        <v>3409611.83</v>
      </c>
      <c r="G20" s="29">
        <v>3384179.15</v>
      </c>
      <c r="H20" s="29">
        <f t="shared" si="3"/>
        <v>0</v>
      </c>
    </row>
    <row r="21" spans="1:8" s="9" customFormat="1" x14ac:dyDescent="0.25">
      <c r="A21" s="40" t="s">
        <v>801</v>
      </c>
      <c r="B21" s="74" t="s">
        <v>802</v>
      </c>
      <c r="C21" s="29">
        <v>4131560</v>
      </c>
      <c r="D21" s="29">
        <v>1167803.9099999999</v>
      </c>
      <c r="E21" s="29">
        <f t="shared" si="2"/>
        <v>5299363.91</v>
      </c>
      <c r="F21" s="29">
        <v>5299363.91</v>
      </c>
      <c r="G21" s="29">
        <v>5298790.82</v>
      </c>
      <c r="H21" s="29">
        <f t="shared" si="3"/>
        <v>0</v>
      </c>
    </row>
    <row r="22" spans="1:8" s="9" customFormat="1" x14ac:dyDescent="0.25">
      <c r="A22" s="40" t="s">
        <v>803</v>
      </c>
      <c r="B22" s="74" t="s">
        <v>804</v>
      </c>
      <c r="C22" s="29">
        <v>1168321</v>
      </c>
      <c r="D22" s="29">
        <v>503179.1</v>
      </c>
      <c r="E22" s="29">
        <f t="shared" si="2"/>
        <v>1671500.1</v>
      </c>
      <c r="F22" s="29">
        <v>1671500.1</v>
      </c>
      <c r="G22" s="29">
        <v>1671499.52</v>
      </c>
      <c r="H22" s="29">
        <f t="shared" si="3"/>
        <v>0</v>
      </c>
    </row>
    <row r="23" spans="1:8" s="9" customFormat="1" x14ac:dyDescent="0.25">
      <c r="A23" s="40" t="s">
        <v>805</v>
      </c>
      <c r="B23" s="74" t="s">
        <v>806</v>
      </c>
      <c r="C23" s="29">
        <v>3517017</v>
      </c>
      <c r="D23" s="29">
        <v>-765153.82000000018</v>
      </c>
      <c r="E23" s="29">
        <f t="shared" si="2"/>
        <v>2751863.1799999997</v>
      </c>
      <c r="F23" s="29">
        <v>2751863.18</v>
      </c>
      <c r="G23" s="29">
        <v>2751737.3</v>
      </c>
      <c r="H23" s="29">
        <f t="shared" si="3"/>
        <v>0</v>
      </c>
    </row>
    <row r="24" spans="1:8" s="9" customFormat="1" x14ac:dyDescent="0.25">
      <c r="A24" s="40" t="s">
        <v>807</v>
      </c>
      <c r="B24" s="74" t="s">
        <v>808</v>
      </c>
      <c r="C24" s="29">
        <v>598796</v>
      </c>
      <c r="D24" s="29">
        <v>1176208.83</v>
      </c>
      <c r="E24" s="29">
        <f t="shared" si="2"/>
        <v>1775004.83</v>
      </c>
      <c r="F24" s="29">
        <v>1775004.83</v>
      </c>
      <c r="G24" s="29">
        <v>1774900.99</v>
      </c>
      <c r="H24" s="29">
        <f t="shared" si="3"/>
        <v>0</v>
      </c>
    </row>
    <row r="25" spans="1:8" s="9" customFormat="1" x14ac:dyDescent="0.25">
      <c r="A25" s="40" t="s">
        <v>809</v>
      </c>
      <c r="B25" s="74" t="s">
        <v>810</v>
      </c>
      <c r="C25" s="29">
        <v>559748</v>
      </c>
      <c r="D25" s="29">
        <v>457528.26</v>
      </c>
      <c r="E25" s="29">
        <f t="shared" si="2"/>
        <v>1017276.26</v>
      </c>
      <c r="F25" s="29">
        <v>1017276.26</v>
      </c>
      <c r="G25" s="29">
        <v>1017276.26</v>
      </c>
      <c r="H25" s="29">
        <f t="shared" si="3"/>
        <v>0</v>
      </c>
    </row>
    <row r="26" spans="1:8" s="9" customFormat="1" x14ac:dyDescent="0.25">
      <c r="A26" s="40" t="s">
        <v>811</v>
      </c>
      <c r="B26" s="74" t="s">
        <v>812</v>
      </c>
      <c r="C26" s="29">
        <v>1687708</v>
      </c>
      <c r="D26" s="29">
        <v>-59106.080000000002</v>
      </c>
      <c r="E26" s="29">
        <f t="shared" si="2"/>
        <v>1628601.92</v>
      </c>
      <c r="F26" s="29">
        <v>1628601.92</v>
      </c>
      <c r="G26" s="29">
        <v>1628601.92</v>
      </c>
      <c r="H26" s="29">
        <f t="shared" si="3"/>
        <v>0</v>
      </c>
    </row>
    <row r="27" spans="1:8" s="9" customFormat="1" x14ac:dyDescent="0.25">
      <c r="A27" s="40" t="s">
        <v>813</v>
      </c>
      <c r="B27" s="74" t="s">
        <v>814</v>
      </c>
      <c r="C27" s="29">
        <v>2101624</v>
      </c>
      <c r="D27" s="29">
        <v>539650</v>
      </c>
      <c r="E27" s="29">
        <f t="shared" si="2"/>
        <v>2641274</v>
      </c>
      <c r="F27" s="29">
        <v>2641274</v>
      </c>
      <c r="G27" s="29">
        <v>2640765.85</v>
      </c>
      <c r="H27" s="29">
        <f t="shared" si="3"/>
        <v>0</v>
      </c>
    </row>
    <row r="28" spans="1:8" s="9" customFormat="1" x14ac:dyDescent="0.25">
      <c r="A28" s="40" t="s">
        <v>815</v>
      </c>
      <c r="B28" s="74" t="s">
        <v>816</v>
      </c>
      <c r="C28" s="29">
        <v>1934871</v>
      </c>
      <c r="D28" s="29">
        <v>-541939.9</v>
      </c>
      <c r="E28" s="29">
        <f t="shared" si="2"/>
        <v>1392931.1</v>
      </c>
      <c r="F28" s="29">
        <v>1392931.1</v>
      </c>
      <c r="G28" s="29">
        <v>1392910.8</v>
      </c>
      <c r="H28" s="29">
        <f t="shared" si="3"/>
        <v>0</v>
      </c>
    </row>
    <row r="29" spans="1:8" s="9" customFormat="1" x14ac:dyDescent="0.25">
      <c r="A29" s="40" t="s">
        <v>817</v>
      </c>
      <c r="B29" s="74" t="s">
        <v>818</v>
      </c>
      <c r="C29" s="29">
        <v>1168648</v>
      </c>
      <c r="D29" s="29">
        <v>983014.25</v>
      </c>
      <c r="E29" s="29">
        <f t="shared" si="2"/>
        <v>2151662.25</v>
      </c>
      <c r="F29" s="29">
        <v>2151662.25</v>
      </c>
      <c r="G29" s="29">
        <v>2144911.5499999998</v>
      </c>
      <c r="H29" s="29">
        <f t="shared" si="3"/>
        <v>0</v>
      </c>
    </row>
    <row r="30" spans="1:8" s="9" customFormat="1" x14ac:dyDescent="0.25">
      <c r="A30" s="40" t="s">
        <v>1284</v>
      </c>
      <c r="B30" s="74" t="s">
        <v>1285</v>
      </c>
      <c r="C30" s="29">
        <v>0</v>
      </c>
      <c r="D30" s="29">
        <v>252338.76</v>
      </c>
      <c r="E30" s="29">
        <f t="shared" si="2"/>
        <v>252338.76</v>
      </c>
      <c r="F30" s="29">
        <v>252338.76</v>
      </c>
      <c r="G30" s="29">
        <v>252338.76</v>
      </c>
      <c r="H30" s="29">
        <f t="shared" si="3"/>
        <v>0</v>
      </c>
    </row>
    <row r="31" spans="1:8" s="9" customFormat="1" x14ac:dyDescent="0.25">
      <c r="A31" s="40" t="s">
        <v>1286</v>
      </c>
      <c r="B31" s="74" t="s">
        <v>1287</v>
      </c>
      <c r="C31" s="29">
        <v>0</v>
      </c>
      <c r="D31" s="29">
        <v>103146.88</v>
      </c>
      <c r="E31" s="29">
        <f t="shared" si="2"/>
        <v>103146.88</v>
      </c>
      <c r="F31" s="29">
        <v>103146.88</v>
      </c>
      <c r="G31" s="29">
        <v>103146.88</v>
      </c>
      <c r="H31" s="29">
        <f t="shared" si="3"/>
        <v>0</v>
      </c>
    </row>
    <row r="32" spans="1:8" s="9" customFormat="1" x14ac:dyDescent="0.25">
      <c r="A32" s="39" t="s">
        <v>146</v>
      </c>
      <c r="B32" s="73" t="s">
        <v>147</v>
      </c>
      <c r="C32" s="25">
        <f>C33</f>
        <v>1611838</v>
      </c>
      <c r="D32" s="25">
        <f t="shared" ref="D32:G32" si="4">D33</f>
        <v>-1611838</v>
      </c>
      <c r="E32" s="25">
        <f t="shared" si="2"/>
        <v>0</v>
      </c>
      <c r="F32" s="25">
        <f t="shared" si="4"/>
        <v>0</v>
      </c>
      <c r="G32" s="25">
        <f t="shared" si="4"/>
        <v>0</v>
      </c>
      <c r="H32" s="25">
        <f t="shared" si="3"/>
        <v>0</v>
      </c>
    </row>
    <row r="33" spans="1:8" s="9" customFormat="1" x14ac:dyDescent="0.25">
      <c r="A33" s="40" t="s">
        <v>819</v>
      </c>
      <c r="B33" s="74" t="s">
        <v>147</v>
      </c>
      <c r="C33" s="29">
        <v>1611838</v>
      </c>
      <c r="D33" s="29">
        <v>-1611838</v>
      </c>
      <c r="E33" s="29">
        <f t="shared" si="2"/>
        <v>0</v>
      </c>
      <c r="F33" s="29">
        <v>0</v>
      </c>
      <c r="G33" s="29">
        <v>0</v>
      </c>
      <c r="H33" s="29">
        <f t="shared" si="3"/>
        <v>0</v>
      </c>
    </row>
    <row r="34" spans="1:8" s="9" customFormat="1" x14ac:dyDescent="0.25">
      <c r="A34" s="2"/>
      <c r="B34" s="44"/>
      <c r="C34" s="45"/>
      <c r="D34" s="45"/>
      <c r="E34" s="45"/>
      <c r="F34" s="45"/>
      <c r="G34" s="45"/>
      <c r="H34" s="45"/>
    </row>
    <row r="35" spans="1:8" x14ac:dyDescent="0.25">
      <c r="A35" s="3"/>
      <c r="B35" s="48" t="s">
        <v>12</v>
      </c>
      <c r="C35" s="47">
        <f>SUM(C13)</f>
        <v>53237156</v>
      </c>
      <c r="D35" s="47">
        <f t="shared" ref="D35:H35" si="5">SUM(D13)</f>
        <v>1235796.4699999997</v>
      </c>
      <c r="E35" s="47">
        <f t="shared" si="5"/>
        <v>54472952.469999999</v>
      </c>
      <c r="F35" s="47">
        <f t="shared" si="5"/>
        <v>54472952.469999999</v>
      </c>
      <c r="G35" s="47">
        <f t="shared" si="5"/>
        <v>54383658.68</v>
      </c>
      <c r="H35" s="47">
        <f t="shared" si="5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7" sqref="A1:H7"/>
    </sheetView>
  </sheetViews>
  <sheetFormatPr baseColWidth="10" defaultRowHeight="15" x14ac:dyDescent="0.25"/>
  <cols>
    <col min="1" max="1" width="14.28515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1314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C14+C24+C26+C33</f>
        <v>0</v>
      </c>
      <c r="D13" s="25">
        <f t="shared" ref="D13:H13" si="0">D14+D24+D26+D33</f>
        <v>2291290799.3299999</v>
      </c>
      <c r="E13" s="25">
        <f t="shared" si="0"/>
        <v>2291290799.3299999</v>
      </c>
      <c r="F13" s="25">
        <f t="shared" si="0"/>
        <v>2291290799.3299999</v>
      </c>
      <c r="G13" s="25">
        <f t="shared" si="0"/>
        <v>2221606668.0300002</v>
      </c>
      <c r="H13" s="25">
        <f t="shared" si="0"/>
        <v>0</v>
      </c>
    </row>
    <row r="14" spans="1:8" s="9" customFormat="1" x14ac:dyDescent="0.25">
      <c r="A14" s="39" t="s">
        <v>1288</v>
      </c>
      <c r="B14" s="24" t="s">
        <v>1289</v>
      </c>
      <c r="C14" s="25">
        <f>SUM(C15:C23)</f>
        <v>0</v>
      </c>
      <c r="D14" s="25">
        <f t="shared" ref="D14:G14" si="1">SUM(D15:D23)</f>
        <v>29488529.829999998</v>
      </c>
      <c r="E14" s="25">
        <f>C14+D14</f>
        <v>29488529.829999998</v>
      </c>
      <c r="F14" s="25">
        <f t="shared" si="1"/>
        <v>29488529.829999998</v>
      </c>
      <c r="G14" s="25">
        <f t="shared" si="1"/>
        <v>29474923.780000001</v>
      </c>
      <c r="H14" s="25">
        <f>E14-F14</f>
        <v>0</v>
      </c>
    </row>
    <row r="15" spans="1:8" s="9" customFormat="1" x14ac:dyDescent="0.25">
      <c r="A15" s="40" t="s">
        <v>1290</v>
      </c>
      <c r="B15" s="41" t="s">
        <v>291</v>
      </c>
      <c r="C15" s="29">
        <v>0</v>
      </c>
      <c r="D15" s="29">
        <v>5906799.2199999997</v>
      </c>
      <c r="E15" s="29">
        <f t="shared" ref="E15:E35" si="2">C15+D15</f>
        <v>5906799.2199999997</v>
      </c>
      <c r="F15" s="29">
        <v>5906799.2199999997</v>
      </c>
      <c r="G15" s="29">
        <v>5906799.2199999997</v>
      </c>
      <c r="H15" s="29">
        <f t="shared" ref="H15:H35" si="3">E15-F15</f>
        <v>0</v>
      </c>
    </row>
    <row r="16" spans="1:8" s="9" customFormat="1" x14ac:dyDescent="0.25">
      <c r="A16" s="40" t="s">
        <v>1291</v>
      </c>
      <c r="B16" s="41" t="s">
        <v>541</v>
      </c>
      <c r="C16" s="29">
        <v>0</v>
      </c>
      <c r="D16" s="29">
        <v>4121073.79</v>
      </c>
      <c r="E16" s="29">
        <f t="shared" si="2"/>
        <v>4121073.79</v>
      </c>
      <c r="F16" s="29">
        <v>4121073.79</v>
      </c>
      <c r="G16" s="29">
        <v>4114305.86</v>
      </c>
      <c r="H16" s="29">
        <f t="shared" si="3"/>
        <v>0</v>
      </c>
    </row>
    <row r="17" spans="1:8" s="9" customFormat="1" x14ac:dyDescent="0.25">
      <c r="A17" s="40" t="s">
        <v>1292</v>
      </c>
      <c r="B17" s="41" t="s">
        <v>1293</v>
      </c>
      <c r="C17" s="29">
        <v>0</v>
      </c>
      <c r="D17" s="29">
        <v>2727161.32</v>
      </c>
      <c r="E17" s="29">
        <f t="shared" si="2"/>
        <v>2727161.32</v>
      </c>
      <c r="F17" s="29">
        <v>2727161.32</v>
      </c>
      <c r="G17" s="29">
        <v>2720393.39</v>
      </c>
      <c r="H17" s="29">
        <f t="shared" si="3"/>
        <v>0</v>
      </c>
    </row>
    <row r="18" spans="1:8" s="9" customFormat="1" x14ac:dyDescent="0.25">
      <c r="A18" s="40" t="s">
        <v>1294</v>
      </c>
      <c r="B18" s="41" t="s">
        <v>1295</v>
      </c>
      <c r="C18" s="29">
        <v>0</v>
      </c>
      <c r="D18" s="29">
        <v>1925189.38</v>
      </c>
      <c r="E18" s="29">
        <f t="shared" si="2"/>
        <v>1925189.38</v>
      </c>
      <c r="F18" s="29">
        <v>1925189.38</v>
      </c>
      <c r="G18" s="29">
        <v>1925124.99</v>
      </c>
      <c r="H18" s="29">
        <f t="shared" si="3"/>
        <v>0</v>
      </c>
    </row>
    <row r="19" spans="1:8" s="9" customFormat="1" x14ac:dyDescent="0.25">
      <c r="A19" s="40" t="s">
        <v>1296</v>
      </c>
      <c r="B19" s="41" t="s">
        <v>399</v>
      </c>
      <c r="C19" s="29">
        <v>0</v>
      </c>
      <c r="D19" s="29">
        <v>3353484.97</v>
      </c>
      <c r="E19" s="29">
        <f t="shared" si="2"/>
        <v>3353484.97</v>
      </c>
      <c r="F19" s="29">
        <v>3353484.97</v>
      </c>
      <c r="G19" s="29">
        <v>3353484.97</v>
      </c>
      <c r="H19" s="29">
        <f t="shared" si="3"/>
        <v>0</v>
      </c>
    </row>
    <row r="20" spans="1:8" s="9" customFormat="1" x14ac:dyDescent="0.25">
      <c r="A20" s="40" t="s">
        <v>1297</v>
      </c>
      <c r="B20" s="41" t="s">
        <v>401</v>
      </c>
      <c r="C20" s="29">
        <v>0</v>
      </c>
      <c r="D20" s="29">
        <v>4268127.32</v>
      </c>
      <c r="E20" s="29">
        <f t="shared" si="2"/>
        <v>4268127.32</v>
      </c>
      <c r="F20" s="29">
        <v>4268127.32</v>
      </c>
      <c r="G20" s="29">
        <v>4268121.5199999996</v>
      </c>
      <c r="H20" s="29">
        <f t="shared" si="3"/>
        <v>0</v>
      </c>
    </row>
    <row r="21" spans="1:8" s="9" customFormat="1" x14ac:dyDescent="0.25">
      <c r="A21" s="40" t="s">
        <v>1298</v>
      </c>
      <c r="B21" s="41" t="s">
        <v>1299</v>
      </c>
      <c r="C21" s="29">
        <v>0</v>
      </c>
      <c r="D21" s="29">
        <v>5112928.08</v>
      </c>
      <c r="E21" s="29">
        <f t="shared" si="2"/>
        <v>5112928.08</v>
      </c>
      <c r="F21" s="29">
        <v>5112928.08</v>
      </c>
      <c r="G21" s="29">
        <v>5112928.08</v>
      </c>
      <c r="H21" s="29">
        <f t="shared" si="3"/>
        <v>0</v>
      </c>
    </row>
    <row r="22" spans="1:8" s="9" customFormat="1" x14ac:dyDescent="0.25">
      <c r="A22" s="40" t="s">
        <v>1300</v>
      </c>
      <c r="B22" s="41" t="s">
        <v>1301</v>
      </c>
      <c r="C22" s="29">
        <v>0</v>
      </c>
      <c r="D22" s="29">
        <v>1072320.6499999999</v>
      </c>
      <c r="E22" s="29">
        <f t="shared" si="2"/>
        <v>1072320.6499999999</v>
      </c>
      <c r="F22" s="29">
        <v>1072320.6499999999</v>
      </c>
      <c r="G22" s="29">
        <v>1072320.6499999999</v>
      </c>
      <c r="H22" s="29">
        <f t="shared" si="3"/>
        <v>0</v>
      </c>
    </row>
    <row r="23" spans="1:8" s="9" customFormat="1" x14ac:dyDescent="0.25">
      <c r="A23" s="40" t="s">
        <v>1302</v>
      </c>
      <c r="B23" s="41" t="s">
        <v>405</v>
      </c>
      <c r="C23" s="29">
        <v>0</v>
      </c>
      <c r="D23" s="29">
        <v>1001445.1</v>
      </c>
      <c r="E23" s="29">
        <f t="shared" si="2"/>
        <v>1001445.1</v>
      </c>
      <c r="F23" s="29">
        <v>1001445.1</v>
      </c>
      <c r="G23" s="29">
        <v>1001445.1</v>
      </c>
      <c r="H23" s="29">
        <f t="shared" si="3"/>
        <v>0</v>
      </c>
    </row>
    <row r="24" spans="1:8" s="9" customFormat="1" x14ac:dyDescent="0.25">
      <c r="A24" s="39" t="s">
        <v>1303</v>
      </c>
      <c r="B24" s="24" t="s">
        <v>42</v>
      </c>
      <c r="C24" s="25">
        <f>C25</f>
        <v>0</v>
      </c>
      <c r="D24" s="25">
        <f t="shared" ref="D24:G24" si="4">D25</f>
        <v>20875000</v>
      </c>
      <c r="E24" s="25">
        <f t="shared" si="2"/>
        <v>20875000</v>
      </c>
      <c r="F24" s="25">
        <f t="shared" si="4"/>
        <v>20875000</v>
      </c>
      <c r="G24" s="25">
        <f t="shared" si="4"/>
        <v>16562500</v>
      </c>
      <c r="H24" s="25">
        <f t="shared" si="3"/>
        <v>0</v>
      </c>
    </row>
    <row r="25" spans="1:8" s="9" customFormat="1" x14ac:dyDescent="0.25">
      <c r="A25" s="40" t="s">
        <v>1304</v>
      </c>
      <c r="B25" s="41" t="s">
        <v>42</v>
      </c>
      <c r="C25" s="29">
        <v>0</v>
      </c>
      <c r="D25" s="29">
        <v>20875000</v>
      </c>
      <c r="E25" s="29">
        <f t="shared" si="2"/>
        <v>20875000</v>
      </c>
      <c r="F25" s="29">
        <v>20875000</v>
      </c>
      <c r="G25" s="29">
        <v>16562500</v>
      </c>
      <c r="H25" s="29">
        <f t="shared" si="3"/>
        <v>0</v>
      </c>
    </row>
    <row r="26" spans="1:8" s="9" customFormat="1" x14ac:dyDescent="0.25">
      <c r="A26" s="39" t="s">
        <v>1305</v>
      </c>
      <c r="B26" s="24" t="s">
        <v>79</v>
      </c>
      <c r="C26" s="25">
        <f>SUM(C27:C32)</f>
        <v>0</v>
      </c>
      <c r="D26" s="25">
        <f t="shared" ref="D26:G26" si="5">SUM(D27:D32)</f>
        <v>1760014928.3900001</v>
      </c>
      <c r="E26" s="25">
        <f t="shared" si="2"/>
        <v>1760014928.3900001</v>
      </c>
      <c r="F26" s="25">
        <f t="shared" si="5"/>
        <v>1760014928.3900001</v>
      </c>
      <c r="G26" s="25">
        <f t="shared" si="5"/>
        <v>1698514102.8700001</v>
      </c>
      <c r="H26" s="25">
        <f t="shared" si="3"/>
        <v>0</v>
      </c>
    </row>
    <row r="27" spans="1:8" s="9" customFormat="1" x14ac:dyDescent="0.25">
      <c r="A27" s="40" t="s">
        <v>1306</v>
      </c>
      <c r="B27" s="41" t="s">
        <v>1307</v>
      </c>
      <c r="C27" s="29">
        <v>0</v>
      </c>
      <c r="D27" s="29">
        <v>866636479.97000003</v>
      </c>
      <c r="E27" s="29">
        <f t="shared" si="2"/>
        <v>866636479.97000003</v>
      </c>
      <c r="F27" s="29">
        <v>866636479.97000003</v>
      </c>
      <c r="G27" s="29">
        <v>843563397.88999999</v>
      </c>
      <c r="H27" s="29">
        <f t="shared" si="3"/>
        <v>0</v>
      </c>
    </row>
    <row r="28" spans="1:8" s="9" customFormat="1" x14ac:dyDescent="0.25">
      <c r="A28" s="40" t="s">
        <v>1308</v>
      </c>
      <c r="B28" s="41" t="s">
        <v>1193</v>
      </c>
      <c r="C28" s="29">
        <v>0</v>
      </c>
      <c r="D28" s="29">
        <v>331553083.98000002</v>
      </c>
      <c r="E28" s="29">
        <f t="shared" si="2"/>
        <v>331553083.98000002</v>
      </c>
      <c r="F28" s="29">
        <v>331553083.98000002</v>
      </c>
      <c r="G28" s="29">
        <v>293341841.29000002</v>
      </c>
      <c r="H28" s="29">
        <f t="shared" si="3"/>
        <v>0</v>
      </c>
    </row>
    <row r="29" spans="1:8" s="9" customFormat="1" x14ac:dyDescent="0.25">
      <c r="A29" s="40" t="s">
        <v>1309</v>
      </c>
      <c r="B29" s="41" t="s">
        <v>1201</v>
      </c>
      <c r="C29" s="29">
        <v>0</v>
      </c>
      <c r="D29" s="29">
        <v>299952639.29000002</v>
      </c>
      <c r="E29" s="29">
        <f t="shared" si="2"/>
        <v>299952639.29000002</v>
      </c>
      <c r="F29" s="29">
        <v>299952639.29000002</v>
      </c>
      <c r="G29" s="29">
        <v>299736138.54000002</v>
      </c>
      <c r="H29" s="29">
        <f t="shared" si="3"/>
        <v>0</v>
      </c>
    </row>
    <row r="30" spans="1:8" s="9" customFormat="1" x14ac:dyDescent="0.25">
      <c r="A30" s="40" t="s">
        <v>1310</v>
      </c>
      <c r="B30" s="41" t="s">
        <v>1197</v>
      </c>
      <c r="C30" s="29">
        <v>0</v>
      </c>
      <c r="D30" s="29">
        <v>163423364.19</v>
      </c>
      <c r="E30" s="29">
        <f t="shared" si="2"/>
        <v>163423364.19</v>
      </c>
      <c r="F30" s="29">
        <v>163423364.19</v>
      </c>
      <c r="G30" s="29">
        <v>163423364.19</v>
      </c>
      <c r="H30" s="29">
        <f t="shared" si="3"/>
        <v>0</v>
      </c>
    </row>
    <row r="31" spans="1:8" s="9" customFormat="1" x14ac:dyDescent="0.25">
      <c r="A31" s="40" t="s">
        <v>1311</v>
      </c>
      <c r="B31" s="41" t="s">
        <v>1195</v>
      </c>
      <c r="C31" s="29">
        <v>0</v>
      </c>
      <c r="D31" s="29">
        <v>36817464.960000001</v>
      </c>
      <c r="E31" s="29">
        <f t="shared" si="2"/>
        <v>36817464.960000001</v>
      </c>
      <c r="F31" s="29">
        <v>36817464.960000001</v>
      </c>
      <c r="G31" s="29">
        <v>36817464.960000001</v>
      </c>
      <c r="H31" s="29">
        <f t="shared" si="3"/>
        <v>0</v>
      </c>
    </row>
    <row r="32" spans="1:8" s="9" customFormat="1" x14ac:dyDescent="0.25">
      <c r="A32" s="40" t="s">
        <v>1312</v>
      </c>
      <c r="B32" s="41" t="s">
        <v>1199</v>
      </c>
      <c r="C32" s="29">
        <v>0</v>
      </c>
      <c r="D32" s="29">
        <v>61631896</v>
      </c>
      <c r="E32" s="29">
        <f t="shared" si="2"/>
        <v>61631896</v>
      </c>
      <c r="F32" s="29">
        <v>61631896</v>
      </c>
      <c r="G32" s="29">
        <v>61631896</v>
      </c>
      <c r="H32" s="29">
        <f t="shared" si="3"/>
        <v>0</v>
      </c>
    </row>
    <row r="33" spans="1:8" s="9" customFormat="1" x14ac:dyDescent="0.25">
      <c r="A33" s="39" t="s">
        <v>1313</v>
      </c>
      <c r="B33" s="24" t="s">
        <v>1314</v>
      </c>
      <c r="C33" s="25">
        <f>SUM(C34:C35)</f>
        <v>0</v>
      </c>
      <c r="D33" s="25">
        <f t="shared" ref="D33:G33" si="6">SUM(D34:D35)</f>
        <v>480912341.11000001</v>
      </c>
      <c r="E33" s="25">
        <f t="shared" si="2"/>
        <v>480912341.11000001</v>
      </c>
      <c r="F33" s="25">
        <f t="shared" si="6"/>
        <v>480912341.11000001</v>
      </c>
      <c r="G33" s="25">
        <f t="shared" si="6"/>
        <v>477055141.38</v>
      </c>
      <c r="H33" s="25">
        <f t="shared" si="3"/>
        <v>0</v>
      </c>
    </row>
    <row r="34" spans="1:8" s="9" customFormat="1" x14ac:dyDescent="0.25">
      <c r="A34" s="40" t="s">
        <v>1315</v>
      </c>
      <c r="B34" s="41" t="s">
        <v>1314</v>
      </c>
      <c r="C34" s="29">
        <v>0</v>
      </c>
      <c r="D34" s="29">
        <v>477584741.11000001</v>
      </c>
      <c r="E34" s="29">
        <f t="shared" si="2"/>
        <v>477584741.11000001</v>
      </c>
      <c r="F34" s="29">
        <v>477584741.11000001</v>
      </c>
      <c r="G34" s="29">
        <v>477055141.38</v>
      </c>
      <c r="H34" s="29">
        <f t="shared" si="3"/>
        <v>0</v>
      </c>
    </row>
    <row r="35" spans="1:8" s="9" customFormat="1" x14ac:dyDescent="0.25">
      <c r="A35" s="40" t="s">
        <v>1316</v>
      </c>
      <c r="B35" s="41" t="s">
        <v>435</v>
      </c>
      <c r="C35" s="29">
        <v>0</v>
      </c>
      <c r="D35" s="29">
        <v>3327600</v>
      </c>
      <c r="E35" s="29">
        <f t="shared" si="2"/>
        <v>3327600</v>
      </c>
      <c r="F35" s="29">
        <v>3327600</v>
      </c>
      <c r="G35" s="29">
        <v>0</v>
      </c>
      <c r="H35" s="29">
        <f t="shared" si="3"/>
        <v>0</v>
      </c>
    </row>
    <row r="36" spans="1:8" s="9" customFormat="1" x14ac:dyDescent="0.25">
      <c r="A36" s="2"/>
      <c r="B36" s="44"/>
      <c r="C36" s="45"/>
      <c r="D36" s="45"/>
      <c r="E36" s="45"/>
      <c r="F36" s="45"/>
      <c r="G36" s="45"/>
      <c r="H36" s="45"/>
    </row>
    <row r="37" spans="1:8" x14ac:dyDescent="0.25">
      <c r="A37" s="3"/>
      <c r="B37" s="48" t="s">
        <v>12</v>
      </c>
      <c r="C37" s="47">
        <f>SUM(C13)</f>
        <v>0</v>
      </c>
      <c r="D37" s="47">
        <f t="shared" ref="D37:H37" si="7">SUM(D13)</f>
        <v>2291290799.3299999</v>
      </c>
      <c r="E37" s="47">
        <f t="shared" si="7"/>
        <v>2291290799.3299999</v>
      </c>
      <c r="F37" s="47">
        <f t="shared" si="7"/>
        <v>2291290799.3299999</v>
      </c>
      <c r="G37" s="47">
        <f t="shared" si="7"/>
        <v>2221606668.0300002</v>
      </c>
      <c r="H37" s="47">
        <f t="shared" si="7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9" sqref="A9:H11"/>
    </sheetView>
  </sheetViews>
  <sheetFormatPr baseColWidth="10" defaultRowHeight="15" x14ac:dyDescent="0.25"/>
  <cols>
    <col min="1" max="1" width="14.140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9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9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9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9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9" x14ac:dyDescent="0.25">
      <c r="A5" s="92" t="s">
        <v>289</v>
      </c>
      <c r="B5" s="93"/>
      <c r="C5" s="93"/>
      <c r="D5" s="93"/>
      <c r="E5" s="93"/>
      <c r="F5" s="93"/>
      <c r="G5" s="93"/>
      <c r="H5" s="94"/>
    </row>
    <row r="6" spans="1:9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9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9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9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9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9" ht="4.9000000000000004" customHeight="1" x14ac:dyDescent="0.25">
      <c r="A12" s="6"/>
      <c r="B12" s="7"/>
      <c r="C12" s="4"/>
      <c r="D12" s="4"/>
      <c r="E12" s="4"/>
      <c r="F12" s="4"/>
      <c r="G12" s="4"/>
      <c r="H12" s="4"/>
    </row>
    <row r="13" spans="1:9" s="9" customFormat="1" x14ac:dyDescent="0.25">
      <c r="A13" s="38" t="s">
        <v>266</v>
      </c>
      <c r="B13" s="24" t="s">
        <v>267</v>
      </c>
      <c r="C13" s="25">
        <f>C14+C19</f>
        <v>31596312</v>
      </c>
      <c r="D13" s="25">
        <f t="shared" ref="D13:H13" si="0">D14+D19</f>
        <v>7886249.3100000005</v>
      </c>
      <c r="E13" s="25">
        <f t="shared" si="0"/>
        <v>39482561.310000002</v>
      </c>
      <c r="F13" s="25">
        <f t="shared" si="0"/>
        <v>39482561.310000002</v>
      </c>
      <c r="G13" s="25">
        <f t="shared" si="0"/>
        <v>39448554.450000003</v>
      </c>
      <c r="H13" s="25">
        <f t="shared" si="0"/>
        <v>0</v>
      </c>
    </row>
    <row r="14" spans="1:9" s="9" customFormat="1" x14ac:dyDescent="0.25">
      <c r="A14" s="39" t="s">
        <v>13</v>
      </c>
      <c r="B14" s="24" t="s">
        <v>14</v>
      </c>
      <c r="C14" s="25">
        <f>SUM(C15:C18)</f>
        <v>30626362</v>
      </c>
      <c r="D14" s="25">
        <f t="shared" ref="D14:G14" si="1">SUM(D15:D18)</f>
        <v>8856199.3100000005</v>
      </c>
      <c r="E14" s="25">
        <f>C14+D14</f>
        <v>39482561.310000002</v>
      </c>
      <c r="F14" s="25">
        <f t="shared" si="1"/>
        <v>39482561.310000002</v>
      </c>
      <c r="G14" s="25">
        <f t="shared" si="1"/>
        <v>39448554.450000003</v>
      </c>
      <c r="H14" s="25">
        <f>E14-F14</f>
        <v>0</v>
      </c>
      <c r="I14" s="11"/>
    </row>
    <row r="15" spans="1:9" s="9" customFormat="1" x14ac:dyDescent="0.25">
      <c r="A15" s="40" t="s">
        <v>279</v>
      </c>
      <c r="B15" s="41" t="s">
        <v>280</v>
      </c>
      <c r="C15" s="29">
        <v>19367115</v>
      </c>
      <c r="D15" s="42">
        <v>4477322.54</v>
      </c>
      <c r="E15" s="29">
        <f t="shared" ref="E15:E20" si="2">C15+D15</f>
        <v>23844437.539999999</v>
      </c>
      <c r="F15" s="42">
        <v>23844437.539999999</v>
      </c>
      <c r="G15" s="29">
        <v>23815814.68</v>
      </c>
      <c r="H15" s="29">
        <f t="shared" ref="H15:H20" si="3">E15-F15</f>
        <v>0</v>
      </c>
    </row>
    <row r="16" spans="1:9" s="9" customFormat="1" x14ac:dyDescent="0.25">
      <c r="A16" s="40" t="s">
        <v>281</v>
      </c>
      <c r="B16" s="41" t="s">
        <v>282</v>
      </c>
      <c r="C16" s="29">
        <v>3134577</v>
      </c>
      <c r="D16" s="42">
        <v>534464.74</v>
      </c>
      <c r="E16" s="29">
        <f t="shared" si="2"/>
        <v>3669041.74</v>
      </c>
      <c r="F16" s="42">
        <v>3669041.74</v>
      </c>
      <c r="G16" s="29">
        <v>3669041.74</v>
      </c>
      <c r="H16" s="29">
        <f t="shared" si="3"/>
        <v>0</v>
      </c>
    </row>
    <row r="17" spans="1:11" s="9" customFormat="1" x14ac:dyDescent="0.25">
      <c r="A17" s="40" t="s">
        <v>283</v>
      </c>
      <c r="B17" s="41" t="s">
        <v>284</v>
      </c>
      <c r="C17" s="29">
        <v>6220689</v>
      </c>
      <c r="D17" s="42">
        <v>-1355684.35</v>
      </c>
      <c r="E17" s="29">
        <f t="shared" si="2"/>
        <v>4865004.6500000004</v>
      </c>
      <c r="F17" s="42">
        <v>4865004.6500000004</v>
      </c>
      <c r="G17" s="29">
        <v>4859672.09</v>
      </c>
      <c r="H17" s="29">
        <f t="shared" si="3"/>
        <v>0</v>
      </c>
    </row>
    <row r="18" spans="1:11" s="9" customFormat="1" x14ac:dyDescent="0.25">
      <c r="A18" s="40" t="s">
        <v>285</v>
      </c>
      <c r="B18" s="41" t="s">
        <v>286</v>
      </c>
      <c r="C18" s="29">
        <v>1903981</v>
      </c>
      <c r="D18" s="42">
        <v>5200096.38</v>
      </c>
      <c r="E18" s="29">
        <f t="shared" si="2"/>
        <v>7104077.3799999999</v>
      </c>
      <c r="F18" s="42">
        <v>7104077.3799999999</v>
      </c>
      <c r="G18" s="29">
        <v>7104025.9400000004</v>
      </c>
      <c r="H18" s="29">
        <f t="shared" si="3"/>
        <v>0</v>
      </c>
    </row>
    <row r="19" spans="1:11" s="9" customFormat="1" x14ac:dyDescent="0.25">
      <c r="A19" s="39" t="s">
        <v>15</v>
      </c>
      <c r="B19" s="24" t="s">
        <v>16</v>
      </c>
      <c r="C19" s="25">
        <f>C20</f>
        <v>969950</v>
      </c>
      <c r="D19" s="43">
        <f t="shared" ref="D19:G19" si="4">D20</f>
        <v>-969950</v>
      </c>
      <c r="E19" s="25">
        <f t="shared" si="2"/>
        <v>0</v>
      </c>
      <c r="F19" s="25">
        <f t="shared" si="4"/>
        <v>0</v>
      </c>
      <c r="G19" s="25">
        <f t="shared" si="4"/>
        <v>0</v>
      </c>
      <c r="H19" s="25">
        <f t="shared" si="3"/>
        <v>0</v>
      </c>
      <c r="I19" s="11"/>
      <c r="J19" s="11"/>
      <c r="K19" s="11"/>
    </row>
    <row r="20" spans="1:11" s="9" customFormat="1" x14ac:dyDescent="0.25">
      <c r="A20" s="40" t="s">
        <v>287</v>
      </c>
      <c r="B20" s="41" t="s">
        <v>288</v>
      </c>
      <c r="C20" s="29">
        <v>969950</v>
      </c>
      <c r="D20" s="42">
        <v>-969950</v>
      </c>
      <c r="E20" s="29">
        <f t="shared" si="2"/>
        <v>0</v>
      </c>
      <c r="F20" s="42">
        <v>0</v>
      </c>
      <c r="G20" s="29">
        <v>0</v>
      </c>
      <c r="H20" s="29">
        <f t="shared" si="3"/>
        <v>0</v>
      </c>
    </row>
    <row r="21" spans="1:11" s="9" customFormat="1" x14ac:dyDescent="0.25">
      <c r="A21" s="2"/>
      <c r="B21" s="44"/>
      <c r="C21" s="45"/>
      <c r="D21" s="45"/>
      <c r="E21" s="45"/>
      <c r="F21" s="45"/>
      <c r="G21" s="45"/>
      <c r="H21" s="45"/>
    </row>
    <row r="22" spans="1:11" x14ac:dyDescent="0.25">
      <c r="A22" s="3"/>
      <c r="B22" s="48" t="s">
        <v>12</v>
      </c>
      <c r="C22" s="47">
        <f t="shared" ref="C22:H22" si="5">SUM(C13)</f>
        <v>31596312</v>
      </c>
      <c r="D22" s="47">
        <f t="shared" si="5"/>
        <v>7886249.3100000005</v>
      </c>
      <c r="E22" s="47">
        <f t="shared" si="5"/>
        <v>39482561.310000002</v>
      </c>
      <c r="F22" s="47">
        <f t="shared" si="5"/>
        <v>39482561.310000002</v>
      </c>
      <c r="G22" s="47">
        <f t="shared" si="5"/>
        <v>39448554.450000003</v>
      </c>
      <c r="H22" s="47">
        <f t="shared" si="5"/>
        <v>0</v>
      </c>
    </row>
    <row r="24" spans="1:11" x14ac:dyDescent="0.25">
      <c r="E24" s="8"/>
    </row>
    <row r="25" spans="1:11" x14ac:dyDescent="0.25">
      <c r="C25" s="8"/>
    </row>
    <row r="26" spans="1:11" x14ac:dyDescent="0.25">
      <c r="C26" s="14"/>
      <c r="D26" s="14"/>
      <c r="E26" s="14"/>
      <c r="F26" s="14"/>
      <c r="G26" s="14"/>
      <c r="H26" s="14"/>
    </row>
    <row r="29" spans="1:11" x14ac:dyDescent="0.25">
      <c r="C29" s="8"/>
      <c r="D29" s="8"/>
      <c r="E29" s="8"/>
      <c r="F29" s="8"/>
      <c r="G29" s="8"/>
      <c r="H29" s="8"/>
      <c r="I29" s="8"/>
    </row>
  </sheetData>
  <mergeCells count="10">
    <mergeCell ref="A9:B11"/>
    <mergeCell ref="C9:G9"/>
    <mergeCell ref="H9:H10"/>
    <mergeCell ref="A5:H5"/>
    <mergeCell ref="A1:H1"/>
    <mergeCell ref="A2:H2"/>
    <mergeCell ref="A3:H3"/>
    <mergeCell ref="A4:H4"/>
    <mergeCell ref="A6:H6"/>
    <mergeCell ref="A7:H7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7" sqref="A1:H7"/>
    </sheetView>
  </sheetViews>
  <sheetFormatPr baseColWidth="10" defaultRowHeight="15" x14ac:dyDescent="0.25"/>
  <cols>
    <col min="1" max="1" width="14.28515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1337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C14+C25</f>
        <v>0</v>
      </c>
      <c r="D13" s="25">
        <f t="shared" ref="D13:H13" si="0">D14+D25</f>
        <v>106859813.58</v>
      </c>
      <c r="E13" s="25">
        <f t="shared" si="0"/>
        <v>106859813.58</v>
      </c>
      <c r="F13" s="25">
        <f t="shared" si="0"/>
        <v>106859813.58</v>
      </c>
      <c r="G13" s="25">
        <f t="shared" si="0"/>
        <v>106846277.72</v>
      </c>
      <c r="H13" s="25">
        <f t="shared" si="0"/>
        <v>0</v>
      </c>
    </row>
    <row r="14" spans="1:8" s="9" customFormat="1" x14ac:dyDescent="0.25">
      <c r="A14" s="39" t="s">
        <v>1288</v>
      </c>
      <c r="B14" s="24" t="s">
        <v>1289</v>
      </c>
      <c r="C14" s="25">
        <f>SUM(C15:C24)</f>
        <v>0</v>
      </c>
      <c r="D14" s="25">
        <f t="shared" ref="D14:G14" si="1">SUM(D15:D24)</f>
        <v>18859813.580000002</v>
      </c>
      <c r="E14" s="25">
        <f>C14+D14</f>
        <v>18859813.580000002</v>
      </c>
      <c r="F14" s="25">
        <f t="shared" si="1"/>
        <v>18859813.580000002</v>
      </c>
      <c r="G14" s="25">
        <f t="shared" si="1"/>
        <v>18846277.719999999</v>
      </c>
      <c r="H14" s="25">
        <f>E14-F14</f>
        <v>0</v>
      </c>
    </row>
    <row r="15" spans="1:8" s="9" customFormat="1" x14ac:dyDescent="0.25">
      <c r="A15" s="40" t="s">
        <v>1317</v>
      </c>
      <c r="B15" s="41" t="s">
        <v>291</v>
      </c>
      <c r="C15" s="29">
        <v>0</v>
      </c>
      <c r="D15" s="29">
        <v>5270994.68</v>
      </c>
      <c r="E15" s="29">
        <f t="shared" ref="E15:E26" si="2">C15+D15</f>
        <v>5270994.68</v>
      </c>
      <c r="F15" s="29">
        <v>5270994.68</v>
      </c>
      <c r="G15" s="29">
        <v>5270994.68</v>
      </c>
      <c r="H15" s="29">
        <f t="shared" ref="H15:H26" si="3">E15-F15</f>
        <v>0</v>
      </c>
    </row>
    <row r="16" spans="1:8" s="9" customFormat="1" x14ac:dyDescent="0.25">
      <c r="A16" s="40" t="s">
        <v>1318</v>
      </c>
      <c r="B16" s="41" t="s">
        <v>510</v>
      </c>
      <c r="C16" s="29">
        <v>0</v>
      </c>
      <c r="D16" s="29">
        <v>2476875.54</v>
      </c>
      <c r="E16" s="29">
        <f t="shared" si="2"/>
        <v>2476875.54</v>
      </c>
      <c r="F16" s="29">
        <v>2476875.54</v>
      </c>
      <c r="G16" s="29">
        <v>2470107.61</v>
      </c>
      <c r="H16" s="29">
        <f t="shared" si="3"/>
        <v>0</v>
      </c>
    </row>
    <row r="17" spans="1:8" s="9" customFormat="1" x14ac:dyDescent="0.25">
      <c r="A17" s="40" t="s">
        <v>1319</v>
      </c>
      <c r="B17" s="41" t="s">
        <v>512</v>
      </c>
      <c r="C17" s="29">
        <v>0</v>
      </c>
      <c r="D17" s="29">
        <v>3200334.27</v>
      </c>
      <c r="E17" s="29">
        <f t="shared" si="2"/>
        <v>3200334.27</v>
      </c>
      <c r="F17" s="29">
        <v>3200334.27</v>
      </c>
      <c r="G17" s="29">
        <v>3193566.34</v>
      </c>
      <c r="H17" s="29">
        <f t="shared" si="3"/>
        <v>0</v>
      </c>
    </row>
    <row r="18" spans="1:8" s="9" customFormat="1" x14ac:dyDescent="0.25">
      <c r="A18" s="40" t="s">
        <v>1320</v>
      </c>
      <c r="B18" s="41" t="s">
        <v>1321</v>
      </c>
      <c r="C18" s="29">
        <v>0</v>
      </c>
      <c r="D18" s="29">
        <v>232494.06</v>
      </c>
      <c r="E18" s="29">
        <f t="shared" si="2"/>
        <v>232494.06</v>
      </c>
      <c r="F18" s="29">
        <v>232494.06</v>
      </c>
      <c r="G18" s="29">
        <v>232494.06</v>
      </c>
      <c r="H18" s="29">
        <f t="shared" si="3"/>
        <v>0</v>
      </c>
    </row>
    <row r="19" spans="1:8" s="9" customFormat="1" x14ac:dyDescent="0.25">
      <c r="A19" s="40" t="s">
        <v>1322</v>
      </c>
      <c r="B19" s="41" t="s">
        <v>1323</v>
      </c>
      <c r="C19" s="29">
        <v>0</v>
      </c>
      <c r="D19" s="29">
        <v>1656284.77</v>
      </c>
      <c r="E19" s="29">
        <f t="shared" si="2"/>
        <v>1656284.77</v>
      </c>
      <c r="F19" s="29">
        <v>1656284.77</v>
      </c>
      <c r="G19" s="29">
        <v>1656284.77</v>
      </c>
      <c r="H19" s="29">
        <f t="shared" si="3"/>
        <v>0</v>
      </c>
    </row>
    <row r="20" spans="1:8" s="9" customFormat="1" x14ac:dyDescent="0.25">
      <c r="A20" s="40" t="s">
        <v>1324</v>
      </c>
      <c r="B20" s="41" t="s">
        <v>1325</v>
      </c>
      <c r="C20" s="29">
        <v>0</v>
      </c>
      <c r="D20" s="29">
        <v>1795240.98</v>
      </c>
      <c r="E20" s="29">
        <f t="shared" si="2"/>
        <v>1795240.98</v>
      </c>
      <c r="F20" s="29">
        <v>1795240.98</v>
      </c>
      <c r="G20" s="29">
        <v>1795240.98</v>
      </c>
      <c r="H20" s="29">
        <f t="shared" si="3"/>
        <v>0</v>
      </c>
    </row>
    <row r="21" spans="1:8" s="9" customFormat="1" x14ac:dyDescent="0.25">
      <c r="A21" s="40" t="s">
        <v>1326</v>
      </c>
      <c r="B21" s="41" t="s">
        <v>1327</v>
      </c>
      <c r="C21" s="29">
        <v>0</v>
      </c>
      <c r="D21" s="29">
        <v>472617.84</v>
      </c>
      <c r="E21" s="29">
        <f t="shared" si="2"/>
        <v>472617.84</v>
      </c>
      <c r="F21" s="29">
        <v>472617.84</v>
      </c>
      <c r="G21" s="29">
        <v>472617.84</v>
      </c>
      <c r="H21" s="29">
        <f t="shared" si="3"/>
        <v>0</v>
      </c>
    </row>
    <row r="22" spans="1:8" s="9" customFormat="1" x14ac:dyDescent="0.25">
      <c r="A22" s="40" t="s">
        <v>1328</v>
      </c>
      <c r="B22" s="41" t="s">
        <v>1329</v>
      </c>
      <c r="C22" s="29">
        <v>0</v>
      </c>
      <c r="D22" s="29">
        <v>1662531.56</v>
      </c>
      <c r="E22" s="29">
        <f t="shared" si="2"/>
        <v>1662531.56</v>
      </c>
      <c r="F22" s="29">
        <v>1662531.56</v>
      </c>
      <c r="G22" s="29">
        <v>1662531.56</v>
      </c>
      <c r="H22" s="29">
        <f t="shared" si="3"/>
        <v>0</v>
      </c>
    </row>
    <row r="23" spans="1:8" s="9" customFormat="1" x14ac:dyDescent="0.25">
      <c r="A23" s="40" t="s">
        <v>1330</v>
      </c>
      <c r="B23" s="41" t="s">
        <v>1331</v>
      </c>
      <c r="C23" s="29">
        <v>0</v>
      </c>
      <c r="D23" s="29">
        <v>973553.88</v>
      </c>
      <c r="E23" s="29">
        <f t="shared" si="2"/>
        <v>973553.88</v>
      </c>
      <c r="F23" s="29">
        <v>973553.88</v>
      </c>
      <c r="G23" s="29">
        <v>973553.88</v>
      </c>
      <c r="H23" s="29">
        <f t="shared" si="3"/>
        <v>0</v>
      </c>
    </row>
    <row r="24" spans="1:8" s="9" customFormat="1" x14ac:dyDescent="0.25">
      <c r="A24" s="40" t="s">
        <v>1332</v>
      </c>
      <c r="B24" s="41" t="s">
        <v>1333</v>
      </c>
      <c r="C24" s="29">
        <v>0</v>
      </c>
      <c r="D24" s="29">
        <v>1118886</v>
      </c>
      <c r="E24" s="29">
        <f t="shared" si="2"/>
        <v>1118886</v>
      </c>
      <c r="F24" s="29">
        <v>1118886</v>
      </c>
      <c r="G24" s="29">
        <v>1118886</v>
      </c>
      <c r="H24" s="29">
        <f t="shared" si="3"/>
        <v>0</v>
      </c>
    </row>
    <row r="25" spans="1:8" s="9" customFormat="1" x14ac:dyDescent="0.25">
      <c r="A25" s="39" t="s">
        <v>1334</v>
      </c>
      <c r="B25" s="24" t="s">
        <v>1335</v>
      </c>
      <c r="C25" s="25">
        <f>C26</f>
        <v>0</v>
      </c>
      <c r="D25" s="25">
        <f t="shared" ref="D25:G25" si="4">D26</f>
        <v>88000000</v>
      </c>
      <c r="E25" s="25">
        <f t="shared" si="2"/>
        <v>88000000</v>
      </c>
      <c r="F25" s="25">
        <f t="shared" si="4"/>
        <v>88000000</v>
      </c>
      <c r="G25" s="25">
        <f t="shared" si="4"/>
        <v>88000000</v>
      </c>
      <c r="H25" s="25">
        <f t="shared" si="3"/>
        <v>0</v>
      </c>
    </row>
    <row r="26" spans="1:8" s="9" customFormat="1" x14ac:dyDescent="0.25">
      <c r="A26" s="40" t="s">
        <v>1336</v>
      </c>
      <c r="B26" s="41" t="s">
        <v>1335</v>
      </c>
      <c r="C26" s="29">
        <v>0</v>
      </c>
      <c r="D26" s="29">
        <v>88000000</v>
      </c>
      <c r="E26" s="29">
        <f t="shared" si="2"/>
        <v>88000000</v>
      </c>
      <c r="F26" s="29">
        <v>88000000</v>
      </c>
      <c r="G26" s="29">
        <v>88000000</v>
      </c>
      <c r="H26" s="29">
        <f t="shared" si="3"/>
        <v>0</v>
      </c>
    </row>
    <row r="27" spans="1:8" s="9" customFormat="1" x14ac:dyDescent="0.25">
      <c r="A27" s="2"/>
      <c r="B27" s="44"/>
      <c r="C27" s="45"/>
      <c r="D27" s="45"/>
      <c r="E27" s="45"/>
      <c r="F27" s="45"/>
      <c r="G27" s="45"/>
      <c r="H27" s="45"/>
    </row>
    <row r="28" spans="1:8" x14ac:dyDescent="0.25">
      <c r="A28" s="3"/>
      <c r="B28" s="48" t="s">
        <v>12</v>
      </c>
      <c r="C28" s="47">
        <f>SUM(C13)</f>
        <v>0</v>
      </c>
      <c r="D28" s="47">
        <f t="shared" ref="D28:H28" si="5">SUM(D13)</f>
        <v>106859813.58</v>
      </c>
      <c r="E28" s="47">
        <f t="shared" si="5"/>
        <v>106859813.58</v>
      </c>
      <c r="F28" s="47">
        <f t="shared" si="5"/>
        <v>106859813.58</v>
      </c>
      <c r="G28" s="47">
        <f t="shared" si="5"/>
        <v>106846277.72</v>
      </c>
      <c r="H28" s="47">
        <f t="shared" si="5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7" sqref="A1:H7"/>
    </sheetView>
  </sheetViews>
  <sheetFormatPr baseColWidth="10" defaultRowHeight="15" x14ac:dyDescent="0.25"/>
  <cols>
    <col min="1" max="1" width="13.710937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207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</f>
        <v>11662728</v>
      </c>
      <c r="D13" s="25">
        <f t="shared" ref="D13:H13" si="0">D14</f>
        <v>-11662728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</row>
    <row r="14" spans="1:8" s="9" customFormat="1" x14ac:dyDescent="0.25">
      <c r="A14" s="39" t="s">
        <v>148</v>
      </c>
      <c r="B14" s="24" t="s">
        <v>149</v>
      </c>
      <c r="C14" s="25">
        <f>SUM(C15:C16)</f>
        <v>11662728</v>
      </c>
      <c r="D14" s="25">
        <f t="shared" ref="D14:G14" si="1">SUM(D15:D16)</f>
        <v>-11662728</v>
      </c>
      <c r="E14" s="25">
        <f>C14+D14</f>
        <v>0</v>
      </c>
      <c r="F14" s="25">
        <f t="shared" si="1"/>
        <v>0</v>
      </c>
      <c r="G14" s="25">
        <f t="shared" si="1"/>
        <v>0</v>
      </c>
      <c r="H14" s="25">
        <f>E14-F14</f>
        <v>0</v>
      </c>
    </row>
    <row r="15" spans="1:8" s="9" customFormat="1" x14ac:dyDescent="0.25">
      <c r="A15" s="40" t="s">
        <v>820</v>
      </c>
      <c r="B15" s="41" t="s">
        <v>821</v>
      </c>
      <c r="C15" s="29">
        <v>6813000</v>
      </c>
      <c r="D15" s="29">
        <v>-6813000</v>
      </c>
      <c r="E15" s="42">
        <f t="shared" ref="E15:E16" si="2">C15+D15</f>
        <v>0</v>
      </c>
      <c r="F15" s="29">
        <v>0</v>
      </c>
      <c r="G15" s="29">
        <v>0</v>
      </c>
      <c r="H15" s="29">
        <f t="shared" ref="H15:H16" si="3">E15-F15</f>
        <v>0</v>
      </c>
    </row>
    <row r="16" spans="1:8" s="9" customFormat="1" x14ac:dyDescent="0.25">
      <c r="A16" s="40" t="s">
        <v>822</v>
      </c>
      <c r="B16" s="41" t="s">
        <v>823</v>
      </c>
      <c r="C16" s="29">
        <v>4849728</v>
      </c>
      <c r="D16" s="29">
        <v>-4849728</v>
      </c>
      <c r="E16" s="42">
        <f t="shared" si="2"/>
        <v>0</v>
      </c>
      <c r="F16" s="29">
        <v>0</v>
      </c>
      <c r="G16" s="29">
        <v>0</v>
      </c>
      <c r="H16" s="29">
        <f t="shared" si="3"/>
        <v>0</v>
      </c>
    </row>
    <row r="17" spans="1:8" s="9" customFormat="1" x14ac:dyDescent="0.25">
      <c r="A17" s="2"/>
      <c r="B17" s="44"/>
      <c r="C17" s="45"/>
      <c r="D17" s="45"/>
      <c r="E17" s="45"/>
      <c r="F17" s="45"/>
      <c r="G17" s="45"/>
      <c r="H17" s="45"/>
    </row>
    <row r="18" spans="1:8" x14ac:dyDescent="0.25">
      <c r="A18" s="3"/>
      <c r="B18" s="46" t="s">
        <v>12</v>
      </c>
      <c r="C18" s="47">
        <f>SUM(C13)</f>
        <v>11662728</v>
      </c>
      <c r="D18" s="47">
        <f t="shared" ref="D18:H18" si="4">SUM(D13)</f>
        <v>-11662728</v>
      </c>
      <c r="E18" s="47">
        <f t="shared" si="4"/>
        <v>0</v>
      </c>
      <c r="F18" s="47">
        <f t="shared" si="4"/>
        <v>0</v>
      </c>
      <c r="G18" s="47">
        <f t="shared" si="4"/>
        <v>0</v>
      </c>
      <c r="H18" s="47">
        <f t="shared" si="4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A7" sqref="A1:H7"/>
    </sheetView>
  </sheetViews>
  <sheetFormatPr baseColWidth="10" defaultRowHeight="15" x14ac:dyDescent="0.25"/>
  <cols>
    <col min="1" max="1" width="14.140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824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C14+C33+C52+C54+C73+C92</f>
        <v>4098129736</v>
      </c>
      <c r="D13" s="25">
        <f t="shared" ref="D13:H13" si="0">D14+D33+D52+D54+D73+D92</f>
        <v>1059296557.41</v>
      </c>
      <c r="E13" s="25">
        <f t="shared" si="0"/>
        <v>5157426293.4099998</v>
      </c>
      <c r="F13" s="25">
        <f t="shared" si="0"/>
        <v>5157426293.4099989</v>
      </c>
      <c r="G13" s="25">
        <f t="shared" si="0"/>
        <v>5117227795.3099995</v>
      </c>
      <c r="H13" s="25">
        <f t="shared" si="0"/>
        <v>0</v>
      </c>
    </row>
    <row r="14" spans="1:8" s="9" customFormat="1" x14ac:dyDescent="0.25">
      <c r="A14" s="39" t="s">
        <v>150</v>
      </c>
      <c r="B14" s="24" t="s">
        <v>151</v>
      </c>
      <c r="C14" s="25">
        <f>SUM(C15:C32)</f>
        <v>3978220350</v>
      </c>
      <c r="D14" s="25">
        <f t="shared" ref="D14:G14" si="1">SUM(D15:D32)</f>
        <v>324123403.93999994</v>
      </c>
      <c r="E14" s="25">
        <f>C14+D14</f>
        <v>4302343753.9399996</v>
      </c>
      <c r="F14" s="25">
        <f t="shared" si="1"/>
        <v>4302343753.9399986</v>
      </c>
      <c r="G14" s="25">
        <f t="shared" si="1"/>
        <v>4302342325.8399992</v>
      </c>
      <c r="H14" s="25">
        <f>E14-F14</f>
        <v>0</v>
      </c>
    </row>
    <row r="15" spans="1:8" s="9" customFormat="1" x14ac:dyDescent="0.25">
      <c r="A15" s="40" t="s">
        <v>825</v>
      </c>
      <c r="B15" s="41" t="s">
        <v>826</v>
      </c>
      <c r="C15" s="29">
        <v>537287556</v>
      </c>
      <c r="D15" s="29">
        <v>62485352.170000002</v>
      </c>
      <c r="E15" s="29">
        <f t="shared" ref="E15:E78" si="2">C15+D15</f>
        <v>599772908.16999996</v>
      </c>
      <c r="F15" s="29">
        <v>599772908.16999996</v>
      </c>
      <c r="G15" s="29">
        <v>599772908.16999996</v>
      </c>
      <c r="H15" s="29">
        <f t="shared" ref="H15:H78" si="3">E15-F15</f>
        <v>0</v>
      </c>
    </row>
    <row r="16" spans="1:8" s="9" customFormat="1" x14ac:dyDescent="0.25">
      <c r="A16" s="40" t="s">
        <v>827</v>
      </c>
      <c r="B16" s="41" t="s">
        <v>828</v>
      </c>
      <c r="C16" s="29">
        <v>131114655</v>
      </c>
      <c r="D16" s="29">
        <v>8514832.4900000002</v>
      </c>
      <c r="E16" s="29">
        <f t="shared" si="2"/>
        <v>139629487.49000001</v>
      </c>
      <c r="F16" s="29">
        <v>139629487.49000001</v>
      </c>
      <c r="G16" s="29">
        <v>139629487.49000001</v>
      </c>
      <c r="H16" s="29">
        <f t="shared" si="3"/>
        <v>0</v>
      </c>
    </row>
    <row r="17" spans="1:8" s="9" customFormat="1" x14ac:dyDescent="0.25">
      <c r="A17" s="40" t="s">
        <v>829</v>
      </c>
      <c r="B17" s="41" t="s">
        <v>830</v>
      </c>
      <c r="C17" s="29">
        <v>66881873</v>
      </c>
      <c r="D17" s="29">
        <v>-2105331.7000000002</v>
      </c>
      <c r="E17" s="29">
        <f t="shared" si="2"/>
        <v>64776541.299999997</v>
      </c>
      <c r="F17" s="29">
        <v>64776541.299999997</v>
      </c>
      <c r="G17" s="29">
        <v>64776541.299999997</v>
      </c>
      <c r="H17" s="29">
        <f t="shared" si="3"/>
        <v>0</v>
      </c>
    </row>
    <row r="18" spans="1:8" s="9" customFormat="1" x14ac:dyDescent="0.25">
      <c r="A18" s="40" t="s">
        <v>831</v>
      </c>
      <c r="B18" s="41" t="s">
        <v>832</v>
      </c>
      <c r="C18" s="29">
        <v>344320732</v>
      </c>
      <c r="D18" s="29">
        <v>-10814468.6</v>
      </c>
      <c r="E18" s="29">
        <f t="shared" si="2"/>
        <v>333506263.39999998</v>
      </c>
      <c r="F18" s="29">
        <v>333506263.39999998</v>
      </c>
      <c r="G18" s="29">
        <v>333506263.39999998</v>
      </c>
      <c r="H18" s="29">
        <f t="shared" si="3"/>
        <v>0</v>
      </c>
    </row>
    <row r="19" spans="1:8" s="9" customFormat="1" x14ac:dyDescent="0.25">
      <c r="A19" s="40" t="s">
        <v>833</v>
      </c>
      <c r="B19" s="41" t="s">
        <v>834</v>
      </c>
      <c r="C19" s="29">
        <v>124121439</v>
      </c>
      <c r="D19" s="29">
        <v>3757536.86</v>
      </c>
      <c r="E19" s="29">
        <f t="shared" si="2"/>
        <v>127878975.86</v>
      </c>
      <c r="F19" s="29">
        <v>127878975.86</v>
      </c>
      <c r="G19" s="29">
        <v>127878975.86</v>
      </c>
      <c r="H19" s="29">
        <f t="shared" si="3"/>
        <v>0</v>
      </c>
    </row>
    <row r="20" spans="1:8" s="9" customFormat="1" x14ac:dyDescent="0.25">
      <c r="A20" s="40" t="s">
        <v>835</v>
      </c>
      <c r="B20" s="41" t="s">
        <v>836</v>
      </c>
      <c r="C20" s="29">
        <v>79845494</v>
      </c>
      <c r="D20" s="29">
        <v>7874271.5899999999</v>
      </c>
      <c r="E20" s="29">
        <f t="shared" si="2"/>
        <v>87719765.590000004</v>
      </c>
      <c r="F20" s="29">
        <v>87719765.590000004</v>
      </c>
      <c r="G20" s="29">
        <v>87719765.590000004</v>
      </c>
      <c r="H20" s="29">
        <f t="shared" si="3"/>
        <v>0</v>
      </c>
    </row>
    <row r="21" spans="1:8" s="9" customFormat="1" x14ac:dyDescent="0.25">
      <c r="A21" s="40" t="s">
        <v>837</v>
      </c>
      <c r="B21" s="41" t="s">
        <v>838</v>
      </c>
      <c r="C21" s="29">
        <v>120135856</v>
      </c>
      <c r="D21" s="29">
        <v>8531402.3499999996</v>
      </c>
      <c r="E21" s="29">
        <f t="shared" si="2"/>
        <v>128667258.34999999</v>
      </c>
      <c r="F21" s="29">
        <v>128667258.34999999</v>
      </c>
      <c r="G21" s="29">
        <v>128667258.34999999</v>
      </c>
      <c r="H21" s="29">
        <f t="shared" si="3"/>
        <v>0</v>
      </c>
    </row>
    <row r="22" spans="1:8" s="9" customFormat="1" x14ac:dyDescent="0.25">
      <c r="A22" s="40" t="s">
        <v>839</v>
      </c>
      <c r="B22" s="41" t="s">
        <v>840</v>
      </c>
      <c r="C22" s="29">
        <v>77992849</v>
      </c>
      <c r="D22" s="29">
        <v>8936255.7599999998</v>
      </c>
      <c r="E22" s="29">
        <f t="shared" si="2"/>
        <v>86929104.760000005</v>
      </c>
      <c r="F22" s="29">
        <v>86929104.760000005</v>
      </c>
      <c r="G22" s="29">
        <v>86929104.760000005</v>
      </c>
      <c r="H22" s="29">
        <f t="shared" si="3"/>
        <v>0</v>
      </c>
    </row>
    <row r="23" spans="1:8" s="9" customFormat="1" x14ac:dyDescent="0.25">
      <c r="A23" s="40" t="s">
        <v>841</v>
      </c>
      <c r="B23" s="41" t="s">
        <v>842</v>
      </c>
      <c r="C23" s="29">
        <v>79332989</v>
      </c>
      <c r="D23" s="29">
        <v>-8792886.4299999997</v>
      </c>
      <c r="E23" s="29">
        <f t="shared" si="2"/>
        <v>70540102.569999993</v>
      </c>
      <c r="F23" s="29">
        <v>70540102.569999993</v>
      </c>
      <c r="G23" s="29">
        <v>70540102.569999993</v>
      </c>
      <c r="H23" s="29">
        <f t="shared" si="3"/>
        <v>0</v>
      </c>
    </row>
    <row r="24" spans="1:8" s="9" customFormat="1" x14ac:dyDescent="0.25">
      <c r="A24" s="40" t="s">
        <v>843</v>
      </c>
      <c r="B24" s="41" t="s">
        <v>844</v>
      </c>
      <c r="C24" s="29">
        <v>1127712010</v>
      </c>
      <c r="D24" s="29">
        <v>160510844.36000001</v>
      </c>
      <c r="E24" s="29">
        <f t="shared" si="2"/>
        <v>1288222854.3600001</v>
      </c>
      <c r="F24" s="29">
        <v>1288222854.3599999</v>
      </c>
      <c r="G24" s="29">
        <v>1288222854.3599999</v>
      </c>
      <c r="H24" s="29">
        <f t="shared" si="3"/>
        <v>0</v>
      </c>
    </row>
    <row r="25" spans="1:8" s="9" customFormat="1" x14ac:dyDescent="0.25">
      <c r="A25" s="40" t="s">
        <v>845</v>
      </c>
      <c r="B25" s="41" t="s">
        <v>846</v>
      </c>
      <c r="C25" s="29">
        <v>194937551</v>
      </c>
      <c r="D25" s="29">
        <v>10704043.33</v>
      </c>
      <c r="E25" s="29">
        <f t="shared" si="2"/>
        <v>205641594.33000001</v>
      </c>
      <c r="F25" s="29">
        <v>205641594.33000001</v>
      </c>
      <c r="G25" s="29">
        <v>205641594.33000001</v>
      </c>
      <c r="H25" s="29">
        <f t="shared" si="3"/>
        <v>0</v>
      </c>
    </row>
    <row r="26" spans="1:8" s="9" customFormat="1" x14ac:dyDescent="0.25">
      <c r="A26" s="40" t="s">
        <v>847</v>
      </c>
      <c r="B26" s="41" t="s">
        <v>848</v>
      </c>
      <c r="C26" s="29">
        <v>46020203</v>
      </c>
      <c r="D26" s="29">
        <v>1394685.1599999976</v>
      </c>
      <c r="E26" s="29">
        <f t="shared" si="2"/>
        <v>47414888.159999996</v>
      </c>
      <c r="F26" s="29">
        <v>47414888.159999996</v>
      </c>
      <c r="G26" s="29">
        <v>47414888.159999996</v>
      </c>
      <c r="H26" s="29">
        <f t="shared" si="3"/>
        <v>0</v>
      </c>
    </row>
    <row r="27" spans="1:8" s="9" customFormat="1" x14ac:dyDescent="0.25">
      <c r="A27" s="40" t="s">
        <v>849</v>
      </c>
      <c r="B27" s="41" t="s">
        <v>850</v>
      </c>
      <c r="C27" s="29">
        <v>92839676</v>
      </c>
      <c r="D27" s="29">
        <v>10899498.08</v>
      </c>
      <c r="E27" s="29">
        <f t="shared" si="2"/>
        <v>103739174.08</v>
      </c>
      <c r="F27" s="29">
        <v>103739174.08</v>
      </c>
      <c r="G27" s="29">
        <v>103739174.08</v>
      </c>
      <c r="H27" s="29">
        <f t="shared" si="3"/>
        <v>0</v>
      </c>
    </row>
    <row r="28" spans="1:8" s="9" customFormat="1" x14ac:dyDescent="0.25">
      <c r="A28" s="40" t="s">
        <v>851</v>
      </c>
      <c r="B28" s="41" t="s">
        <v>852</v>
      </c>
      <c r="C28" s="29">
        <v>52939803</v>
      </c>
      <c r="D28" s="29">
        <v>7832665.5199999996</v>
      </c>
      <c r="E28" s="29">
        <f t="shared" si="2"/>
        <v>60772468.519999996</v>
      </c>
      <c r="F28" s="29">
        <v>60772468.520000003</v>
      </c>
      <c r="G28" s="29">
        <v>60771040.420000002</v>
      </c>
      <c r="H28" s="29">
        <f t="shared" si="3"/>
        <v>0</v>
      </c>
    </row>
    <row r="29" spans="1:8" s="9" customFormat="1" x14ac:dyDescent="0.25">
      <c r="A29" s="40" t="s">
        <v>853</v>
      </c>
      <c r="B29" s="41" t="s">
        <v>854</v>
      </c>
      <c r="C29" s="29">
        <v>633193502</v>
      </c>
      <c r="D29" s="29">
        <v>35552267.390000001</v>
      </c>
      <c r="E29" s="29">
        <f t="shared" si="2"/>
        <v>668745769.38999999</v>
      </c>
      <c r="F29" s="29">
        <v>668745769.38999999</v>
      </c>
      <c r="G29" s="29">
        <v>668745769.38999999</v>
      </c>
      <c r="H29" s="29">
        <f t="shared" si="3"/>
        <v>0</v>
      </c>
    </row>
    <row r="30" spans="1:8" s="9" customFormat="1" x14ac:dyDescent="0.25">
      <c r="A30" s="40" t="s">
        <v>855</v>
      </c>
      <c r="B30" s="41" t="s">
        <v>856</v>
      </c>
      <c r="C30" s="29">
        <v>59054641</v>
      </c>
      <c r="D30" s="29">
        <v>4200143.71</v>
      </c>
      <c r="E30" s="29">
        <f t="shared" si="2"/>
        <v>63254784.710000001</v>
      </c>
      <c r="F30" s="29">
        <v>63254784.710000001</v>
      </c>
      <c r="G30" s="29">
        <v>63254784.710000001</v>
      </c>
      <c r="H30" s="29">
        <f t="shared" si="3"/>
        <v>0</v>
      </c>
    </row>
    <row r="31" spans="1:8" s="9" customFormat="1" x14ac:dyDescent="0.25">
      <c r="A31" s="40" t="s">
        <v>857</v>
      </c>
      <c r="B31" s="41" t="s">
        <v>858</v>
      </c>
      <c r="C31" s="29">
        <v>115464181</v>
      </c>
      <c r="D31" s="29">
        <v>7418326.9500000002</v>
      </c>
      <c r="E31" s="29">
        <f t="shared" si="2"/>
        <v>122882507.95</v>
      </c>
      <c r="F31" s="29">
        <v>122882507.95</v>
      </c>
      <c r="G31" s="29">
        <v>122882507.95</v>
      </c>
      <c r="H31" s="29">
        <f t="shared" si="3"/>
        <v>0</v>
      </c>
    </row>
    <row r="32" spans="1:8" s="9" customFormat="1" x14ac:dyDescent="0.25">
      <c r="A32" s="40" t="s">
        <v>859</v>
      </c>
      <c r="B32" s="41" t="s">
        <v>860</v>
      </c>
      <c r="C32" s="29">
        <v>95025340</v>
      </c>
      <c r="D32" s="29">
        <v>7223964.9500000002</v>
      </c>
      <c r="E32" s="29">
        <f t="shared" si="2"/>
        <v>102249304.95</v>
      </c>
      <c r="F32" s="29">
        <v>102249304.95</v>
      </c>
      <c r="G32" s="29">
        <v>102249304.95</v>
      </c>
      <c r="H32" s="29">
        <f t="shared" si="3"/>
        <v>0</v>
      </c>
    </row>
    <row r="33" spans="1:8" s="9" customFormat="1" x14ac:dyDescent="0.25">
      <c r="A33" s="39" t="s">
        <v>152</v>
      </c>
      <c r="B33" s="24" t="s">
        <v>153</v>
      </c>
      <c r="C33" s="25">
        <f>SUM(C34:C51)</f>
        <v>17316637</v>
      </c>
      <c r="D33" s="25">
        <f t="shared" ref="D33:G33" si="4">SUM(D34:D51)</f>
        <v>-2430853.11</v>
      </c>
      <c r="E33" s="25">
        <f t="shared" si="2"/>
        <v>14885783.890000001</v>
      </c>
      <c r="F33" s="25">
        <f t="shared" si="4"/>
        <v>14885783.890000001</v>
      </c>
      <c r="G33" s="25">
        <f t="shared" si="4"/>
        <v>14885783.890000001</v>
      </c>
      <c r="H33" s="25">
        <f t="shared" si="3"/>
        <v>0</v>
      </c>
    </row>
    <row r="34" spans="1:8" s="9" customFormat="1" x14ac:dyDescent="0.25">
      <c r="A34" s="40" t="s">
        <v>861</v>
      </c>
      <c r="B34" s="41" t="s">
        <v>826</v>
      </c>
      <c r="C34" s="29">
        <v>1919208</v>
      </c>
      <c r="D34" s="29">
        <v>-150947.25</v>
      </c>
      <c r="E34" s="29">
        <f t="shared" si="2"/>
        <v>1768260.75</v>
      </c>
      <c r="F34" s="29">
        <v>1768260.75</v>
      </c>
      <c r="G34" s="29">
        <v>1768260.75</v>
      </c>
      <c r="H34" s="29">
        <f t="shared" si="3"/>
        <v>0</v>
      </c>
    </row>
    <row r="35" spans="1:8" s="9" customFormat="1" x14ac:dyDescent="0.25">
      <c r="A35" s="40" t="s">
        <v>862</v>
      </c>
      <c r="B35" s="41" t="s">
        <v>828</v>
      </c>
      <c r="C35" s="29">
        <v>203824</v>
      </c>
      <c r="D35" s="29">
        <v>-56157.15</v>
      </c>
      <c r="E35" s="29">
        <f t="shared" si="2"/>
        <v>147666.85</v>
      </c>
      <c r="F35" s="29">
        <v>147666.85</v>
      </c>
      <c r="G35" s="29">
        <v>147666.85</v>
      </c>
      <c r="H35" s="29">
        <f t="shared" si="3"/>
        <v>0</v>
      </c>
    </row>
    <row r="36" spans="1:8" s="9" customFormat="1" x14ac:dyDescent="0.25">
      <c r="A36" s="40" t="s">
        <v>863</v>
      </c>
      <c r="B36" s="41" t="s">
        <v>830</v>
      </c>
      <c r="C36" s="29">
        <v>94935</v>
      </c>
      <c r="D36" s="29">
        <v>-32491.5</v>
      </c>
      <c r="E36" s="29">
        <f t="shared" si="2"/>
        <v>62443.5</v>
      </c>
      <c r="F36" s="29">
        <v>62443.5</v>
      </c>
      <c r="G36" s="29">
        <v>62443.5</v>
      </c>
      <c r="H36" s="29">
        <f t="shared" si="3"/>
        <v>0</v>
      </c>
    </row>
    <row r="37" spans="1:8" s="9" customFormat="1" x14ac:dyDescent="0.25">
      <c r="A37" s="40" t="s">
        <v>864</v>
      </c>
      <c r="B37" s="41" t="s">
        <v>832</v>
      </c>
      <c r="C37" s="29">
        <v>1166500</v>
      </c>
      <c r="D37" s="29">
        <v>-230184.8</v>
      </c>
      <c r="E37" s="29">
        <f t="shared" si="2"/>
        <v>936315.2</v>
      </c>
      <c r="F37" s="29">
        <v>936315.2</v>
      </c>
      <c r="G37" s="29">
        <v>936315.2</v>
      </c>
      <c r="H37" s="29">
        <f t="shared" si="3"/>
        <v>0</v>
      </c>
    </row>
    <row r="38" spans="1:8" s="9" customFormat="1" x14ac:dyDescent="0.25">
      <c r="A38" s="40" t="s">
        <v>865</v>
      </c>
      <c r="B38" s="41" t="s">
        <v>834</v>
      </c>
      <c r="C38" s="29">
        <v>206273</v>
      </c>
      <c r="D38" s="29">
        <v>-44930</v>
      </c>
      <c r="E38" s="29">
        <f t="shared" si="2"/>
        <v>161343</v>
      </c>
      <c r="F38" s="29">
        <v>161343</v>
      </c>
      <c r="G38" s="29">
        <v>161343</v>
      </c>
      <c r="H38" s="29">
        <f t="shared" si="3"/>
        <v>0</v>
      </c>
    </row>
    <row r="39" spans="1:8" s="9" customFormat="1" x14ac:dyDescent="0.25">
      <c r="A39" s="40" t="s">
        <v>866</v>
      </c>
      <c r="B39" s="41" t="s">
        <v>836</v>
      </c>
      <c r="C39" s="29">
        <v>228481</v>
      </c>
      <c r="D39" s="29">
        <v>-27391.45</v>
      </c>
      <c r="E39" s="29">
        <f t="shared" si="2"/>
        <v>201089.55</v>
      </c>
      <c r="F39" s="29">
        <v>201089.55</v>
      </c>
      <c r="G39" s="29">
        <v>201089.55</v>
      </c>
      <c r="H39" s="29">
        <f t="shared" si="3"/>
        <v>0</v>
      </c>
    </row>
    <row r="40" spans="1:8" s="9" customFormat="1" x14ac:dyDescent="0.25">
      <c r="A40" s="40" t="s">
        <v>867</v>
      </c>
      <c r="B40" s="41" t="s">
        <v>838</v>
      </c>
      <c r="C40" s="29">
        <v>786564</v>
      </c>
      <c r="D40" s="29">
        <v>-181600.6</v>
      </c>
      <c r="E40" s="29">
        <f t="shared" si="2"/>
        <v>604963.4</v>
      </c>
      <c r="F40" s="29">
        <v>604963.4</v>
      </c>
      <c r="G40" s="29">
        <v>604963.4</v>
      </c>
      <c r="H40" s="29">
        <f t="shared" si="3"/>
        <v>0</v>
      </c>
    </row>
    <row r="41" spans="1:8" s="9" customFormat="1" x14ac:dyDescent="0.25">
      <c r="A41" s="62" t="s">
        <v>868</v>
      </c>
      <c r="B41" s="63" t="s">
        <v>840</v>
      </c>
      <c r="C41" s="32">
        <v>92339</v>
      </c>
      <c r="D41" s="32">
        <v>-8729.7999999999993</v>
      </c>
      <c r="E41" s="32">
        <f t="shared" si="2"/>
        <v>83609.2</v>
      </c>
      <c r="F41" s="32">
        <v>83609.2</v>
      </c>
      <c r="G41" s="32">
        <v>83609.2</v>
      </c>
      <c r="H41" s="32">
        <f t="shared" si="3"/>
        <v>0</v>
      </c>
    </row>
    <row r="42" spans="1:8" s="9" customFormat="1" x14ac:dyDescent="0.25">
      <c r="A42" s="40" t="s">
        <v>869</v>
      </c>
      <c r="B42" s="41" t="s">
        <v>842</v>
      </c>
      <c r="C42" s="29">
        <v>168294</v>
      </c>
      <c r="D42" s="29">
        <v>-73482.899999999994</v>
      </c>
      <c r="E42" s="29">
        <f t="shared" si="2"/>
        <v>94811.1</v>
      </c>
      <c r="F42" s="29">
        <v>94811.1</v>
      </c>
      <c r="G42" s="29">
        <v>94811.1</v>
      </c>
      <c r="H42" s="29">
        <f t="shared" si="3"/>
        <v>0</v>
      </c>
    </row>
    <row r="43" spans="1:8" s="9" customFormat="1" x14ac:dyDescent="0.25">
      <c r="A43" s="40" t="s">
        <v>870</v>
      </c>
      <c r="B43" s="41" t="s">
        <v>844</v>
      </c>
      <c r="C43" s="29">
        <v>8353457</v>
      </c>
      <c r="D43" s="29">
        <v>-1249860.26</v>
      </c>
      <c r="E43" s="29">
        <f t="shared" si="2"/>
        <v>7103596.7400000002</v>
      </c>
      <c r="F43" s="29">
        <v>7103596.7400000002</v>
      </c>
      <c r="G43" s="29">
        <v>7103596.7400000002</v>
      </c>
      <c r="H43" s="29">
        <f t="shared" si="3"/>
        <v>0</v>
      </c>
    </row>
    <row r="44" spans="1:8" s="9" customFormat="1" x14ac:dyDescent="0.25">
      <c r="A44" s="40" t="s">
        <v>871</v>
      </c>
      <c r="B44" s="41" t="s">
        <v>846</v>
      </c>
      <c r="C44" s="29">
        <v>607400</v>
      </c>
      <c r="D44" s="29">
        <v>24447.46</v>
      </c>
      <c r="E44" s="29">
        <f t="shared" si="2"/>
        <v>631847.46</v>
      </c>
      <c r="F44" s="29">
        <v>631847.46</v>
      </c>
      <c r="G44" s="29">
        <v>631847.46</v>
      </c>
      <c r="H44" s="29">
        <f t="shared" si="3"/>
        <v>0</v>
      </c>
    </row>
    <row r="45" spans="1:8" s="9" customFormat="1" x14ac:dyDescent="0.25">
      <c r="A45" s="40" t="s">
        <v>872</v>
      </c>
      <c r="B45" s="41" t="s">
        <v>848</v>
      </c>
      <c r="C45" s="29">
        <v>81066</v>
      </c>
      <c r="D45" s="29">
        <v>-42368.95</v>
      </c>
      <c r="E45" s="29">
        <f t="shared" si="2"/>
        <v>38697.050000000003</v>
      </c>
      <c r="F45" s="29">
        <v>38697.050000000003</v>
      </c>
      <c r="G45" s="29">
        <v>38697.050000000003</v>
      </c>
      <c r="H45" s="29">
        <f t="shared" si="3"/>
        <v>0</v>
      </c>
    </row>
    <row r="46" spans="1:8" s="9" customFormat="1" x14ac:dyDescent="0.25">
      <c r="A46" s="40" t="s">
        <v>873</v>
      </c>
      <c r="B46" s="41" t="s">
        <v>850</v>
      </c>
      <c r="C46" s="29">
        <v>216770</v>
      </c>
      <c r="D46" s="29">
        <v>-27514.75</v>
      </c>
      <c r="E46" s="29">
        <f t="shared" si="2"/>
        <v>189255.25</v>
      </c>
      <c r="F46" s="29">
        <v>189255.25</v>
      </c>
      <c r="G46" s="29">
        <v>189255.25</v>
      </c>
      <c r="H46" s="29">
        <f t="shared" si="3"/>
        <v>0</v>
      </c>
    </row>
    <row r="47" spans="1:8" s="9" customFormat="1" x14ac:dyDescent="0.25">
      <c r="A47" s="40" t="s">
        <v>874</v>
      </c>
      <c r="B47" s="41" t="s">
        <v>852</v>
      </c>
      <c r="C47" s="29">
        <v>52974</v>
      </c>
      <c r="D47" s="29">
        <v>-2336.3000000000002</v>
      </c>
      <c r="E47" s="29">
        <f t="shared" si="2"/>
        <v>50637.7</v>
      </c>
      <c r="F47" s="29">
        <v>50637.7</v>
      </c>
      <c r="G47" s="29">
        <v>50637.7</v>
      </c>
      <c r="H47" s="29">
        <f t="shared" si="3"/>
        <v>0</v>
      </c>
    </row>
    <row r="48" spans="1:8" s="9" customFormat="1" x14ac:dyDescent="0.25">
      <c r="A48" s="40" t="s">
        <v>875</v>
      </c>
      <c r="B48" s="41" t="s">
        <v>854</v>
      </c>
      <c r="C48" s="29">
        <v>2607186</v>
      </c>
      <c r="D48" s="29">
        <v>-204418.61</v>
      </c>
      <c r="E48" s="29">
        <f t="shared" si="2"/>
        <v>2402767.39</v>
      </c>
      <c r="F48" s="29">
        <v>2402767.39</v>
      </c>
      <c r="G48" s="29">
        <v>2402767.39</v>
      </c>
      <c r="H48" s="29">
        <f t="shared" si="3"/>
        <v>0</v>
      </c>
    </row>
    <row r="49" spans="1:8" s="9" customFormat="1" x14ac:dyDescent="0.25">
      <c r="A49" s="40" t="s">
        <v>876</v>
      </c>
      <c r="B49" s="41" t="s">
        <v>856</v>
      </c>
      <c r="C49" s="29">
        <v>94954</v>
      </c>
      <c r="D49" s="29">
        <v>-12888.25</v>
      </c>
      <c r="E49" s="29">
        <f t="shared" si="2"/>
        <v>82065.75</v>
      </c>
      <c r="F49" s="29">
        <v>82065.75</v>
      </c>
      <c r="G49" s="29">
        <v>82065.75</v>
      </c>
      <c r="H49" s="29">
        <f t="shared" si="3"/>
        <v>0</v>
      </c>
    </row>
    <row r="50" spans="1:8" s="9" customFormat="1" x14ac:dyDescent="0.25">
      <c r="A50" s="40" t="s">
        <v>877</v>
      </c>
      <c r="B50" s="41" t="s">
        <v>858</v>
      </c>
      <c r="C50" s="29">
        <v>221887</v>
      </c>
      <c r="D50" s="29">
        <v>-55788.800000000003</v>
      </c>
      <c r="E50" s="29">
        <f t="shared" si="2"/>
        <v>166098.20000000001</v>
      </c>
      <c r="F50" s="29">
        <v>166098.20000000001</v>
      </c>
      <c r="G50" s="29">
        <v>166098.20000000001</v>
      </c>
      <c r="H50" s="29">
        <f t="shared" si="3"/>
        <v>0</v>
      </c>
    </row>
    <row r="51" spans="1:8" s="9" customFormat="1" x14ac:dyDescent="0.25">
      <c r="A51" s="40" t="s">
        <v>878</v>
      </c>
      <c r="B51" s="41" t="s">
        <v>860</v>
      </c>
      <c r="C51" s="29">
        <v>214525</v>
      </c>
      <c r="D51" s="29">
        <v>-54209.200000000019</v>
      </c>
      <c r="E51" s="29">
        <f t="shared" si="2"/>
        <v>160315.79999999999</v>
      </c>
      <c r="F51" s="29">
        <v>160315.79999999999</v>
      </c>
      <c r="G51" s="29">
        <v>160315.79999999999</v>
      </c>
      <c r="H51" s="29">
        <f t="shared" si="3"/>
        <v>0</v>
      </c>
    </row>
    <row r="52" spans="1:8" s="9" customFormat="1" x14ac:dyDescent="0.25">
      <c r="A52" s="39" t="s">
        <v>154</v>
      </c>
      <c r="B52" s="24" t="s">
        <v>155</v>
      </c>
      <c r="C52" s="25">
        <f>C53</f>
        <v>0</v>
      </c>
      <c r="D52" s="25">
        <f t="shared" ref="D52:G52" si="5">D53</f>
        <v>681521385.45000005</v>
      </c>
      <c r="E52" s="25">
        <f t="shared" si="2"/>
        <v>681521385.45000005</v>
      </c>
      <c r="F52" s="25">
        <f t="shared" si="5"/>
        <v>681521385.45000005</v>
      </c>
      <c r="G52" s="25">
        <f t="shared" si="5"/>
        <v>681521385.45000005</v>
      </c>
      <c r="H52" s="25">
        <f t="shared" si="3"/>
        <v>0</v>
      </c>
    </row>
    <row r="53" spans="1:8" s="9" customFormat="1" x14ac:dyDescent="0.25">
      <c r="A53" s="40" t="s">
        <v>879</v>
      </c>
      <c r="B53" s="41" t="s">
        <v>880</v>
      </c>
      <c r="C53" s="29">
        <v>0</v>
      </c>
      <c r="D53" s="29">
        <v>681521385.45000005</v>
      </c>
      <c r="E53" s="29">
        <f t="shared" si="2"/>
        <v>681521385.45000005</v>
      </c>
      <c r="F53" s="29">
        <v>681521385.45000005</v>
      </c>
      <c r="G53" s="29">
        <v>681521385.45000005</v>
      </c>
      <c r="H53" s="29">
        <f t="shared" si="3"/>
        <v>0</v>
      </c>
    </row>
    <row r="54" spans="1:8" s="9" customFormat="1" x14ac:dyDescent="0.25">
      <c r="A54" s="39" t="s">
        <v>156</v>
      </c>
      <c r="B54" s="24" t="s">
        <v>157</v>
      </c>
      <c r="C54" s="25">
        <f>SUM(C55:C72)</f>
        <v>85276112</v>
      </c>
      <c r="D54" s="25">
        <f t="shared" ref="D54:G54" si="6">SUM(D55:D72)</f>
        <v>18302358.929999996</v>
      </c>
      <c r="E54" s="25">
        <f t="shared" si="2"/>
        <v>103578470.92999999</v>
      </c>
      <c r="F54" s="25">
        <f t="shared" si="6"/>
        <v>103578470.93000001</v>
      </c>
      <c r="G54" s="25">
        <f t="shared" si="6"/>
        <v>103578470.93000001</v>
      </c>
      <c r="H54" s="25">
        <f t="shared" si="3"/>
        <v>0</v>
      </c>
    </row>
    <row r="55" spans="1:8" s="9" customFormat="1" x14ac:dyDescent="0.25">
      <c r="A55" s="40" t="s">
        <v>881</v>
      </c>
      <c r="B55" s="41" t="s">
        <v>826</v>
      </c>
      <c r="C55" s="29">
        <v>11591983</v>
      </c>
      <c r="D55" s="29">
        <v>2299284.75</v>
      </c>
      <c r="E55" s="29">
        <f t="shared" si="2"/>
        <v>13891267.75</v>
      </c>
      <c r="F55" s="29">
        <v>13891267.75</v>
      </c>
      <c r="G55" s="29">
        <v>13891267.75</v>
      </c>
      <c r="H55" s="29">
        <f t="shared" si="3"/>
        <v>0</v>
      </c>
    </row>
    <row r="56" spans="1:8" s="9" customFormat="1" x14ac:dyDescent="0.25">
      <c r="A56" s="40" t="s">
        <v>882</v>
      </c>
      <c r="B56" s="41" t="s">
        <v>828</v>
      </c>
      <c r="C56" s="29">
        <v>2840920</v>
      </c>
      <c r="D56" s="29">
        <v>587404.97</v>
      </c>
      <c r="E56" s="29">
        <f t="shared" si="2"/>
        <v>3428324.9699999997</v>
      </c>
      <c r="F56" s="29">
        <v>3428324.97</v>
      </c>
      <c r="G56" s="29">
        <v>3428324.97</v>
      </c>
      <c r="H56" s="29">
        <f t="shared" si="3"/>
        <v>0</v>
      </c>
    </row>
    <row r="57" spans="1:8" s="9" customFormat="1" x14ac:dyDescent="0.25">
      <c r="A57" s="40" t="s">
        <v>883</v>
      </c>
      <c r="B57" s="41" t="s">
        <v>830</v>
      </c>
      <c r="C57" s="29">
        <v>1419663</v>
      </c>
      <c r="D57" s="29">
        <v>172817.39</v>
      </c>
      <c r="E57" s="29">
        <f t="shared" si="2"/>
        <v>1592480.3900000001</v>
      </c>
      <c r="F57" s="29">
        <v>1592480.39</v>
      </c>
      <c r="G57" s="29">
        <v>1592480.39</v>
      </c>
      <c r="H57" s="29">
        <f t="shared" si="3"/>
        <v>0</v>
      </c>
    </row>
    <row r="58" spans="1:8" s="9" customFormat="1" x14ac:dyDescent="0.25">
      <c r="A58" s="40" t="s">
        <v>884</v>
      </c>
      <c r="B58" s="41" t="s">
        <v>832</v>
      </c>
      <c r="C58" s="29">
        <v>7538660</v>
      </c>
      <c r="D58" s="29">
        <v>884588.77999999886</v>
      </c>
      <c r="E58" s="29">
        <f t="shared" si="2"/>
        <v>8423248.7799999993</v>
      </c>
      <c r="F58" s="29">
        <v>8423248.7799999993</v>
      </c>
      <c r="G58" s="29">
        <v>8423248.7799999993</v>
      </c>
      <c r="H58" s="29">
        <f t="shared" si="3"/>
        <v>0</v>
      </c>
    </row>
    <row r="59" spans="1:8" s="9" customFormat="1" x14ac:dyDescent="0.25">
      <c r="A59" s="40" t="s">
        <v>885</v>
      </c>
      <c r="B59" s="41" t="s">
        <v>834</v>
      </c>
      <c r="C59" s="29">
        <v>2709169</v>
      </c>
      <c r="D59" s="29">
        <v>508009.78</v>
      </c>
      <c r="E59" s="29">
        <f t="shared" si="2"/>
        <v>3217178.7800000003</v>
      </c>
      <c r="F59" s="29">
        <v>3217178.78</v>
      </c>
      <c r="G59" s="29">
        <v>3217178.78</v>
      </c>
      <c r="H59" s="29">
        <f t="shared" si="3"/>
        <v>0</v>
      </c>
    </row>
    <row r="60" spans="1:8" s="9" customFormat="1" x14ac:dyDescent="0.25">
      <c r="A60" s="40" t="s">
        <v>886</v>
      </c>
      <c r="B60" s="41" t="s">
        <v>836</v>
      </c>
      <c r="C60" s="29">
        <v>1716039</v>
      </c>
      <c r="D60" s="29">
        <v>474499.43</v>
      </c>
      <c r="E60" s="29">
        <f t="shared" si="2"/>
        <v>2190538.4300000002</v>
      </c>
      <c r="F60" s="29">
        <v>2190538.4300000002</v>
      </c>
      <c r="G60" s="29">
        <v>2190538.4300000002</v>
      </c>
      <c r="H60" s="29">
        <f t="shared" si="3"/>
        <v>0</v>
      </c>
    </row>
    <row r="61" spans="1:8" s="9" customFormat="1" x14ac:dyDescent="0.25">
      <c r="A61" s="40" t="s">
        <v>887</v>
      </c>
      <c r="B61" s="41" t="s">
        <v>838</v>
      </c>
      <c r="C61" s="29">
        <v>2506779</v>
      </c>
      <c r="D61" s="29">
        <v>644314.17000000004</v>
      </c>
      <c r="E61" s="29">
        <f t="shared" si="2"/>
        <v>3151093.17</v>
      </c>
      <c r="F61" s="29">
        <v>3151093.17</v>
      </c>
      <c r="G61" s="29">
        <v>3151093.17</v>
      </c>
      <c r="H61" s="29">
        <f t="shared" si="3"/>
        <v>0</v>
      </c>
    </row>
    <row r="62" spans="1:8" s="9" customFormat="1" x14ac:dyDescent="0.25">
      <c r="A62" s="40" t="s">
        <v>888</v>
      </c>
      <c r="B62" s="41" t="s">
        <v>840</v>
      </c>
      <c r="C62" s="29">
        <v>1648922</v>
      </c>
      <c r="D62" s="29">
        <v>487510.1</v>
      </c>
      <c r="E62" s="29">
        <f t="shared" si="2"/>
        <v>2136432.1</v>
      </c>
      <c r="F62" s="29">
        <v>2136432.1</v>
      </c>
      <c r="G62" s="29">
        <v>2136432.1</v>
      </c>
      <c r="H62" s="29">
        <f t="shared" si="3"/>
        <v>0</v>
      </c>
    </row>
    <row r="63" spans="1:8" s="9" customFormat="1" x14ac:dyDescent="0.25">
      <c r="A63" s="40" t="s">
        <v>889</v>
      </c>
      <c r="B63" s="41" t="s">
        <v>842</v>
      </c>
      <c r="C63" s="29">
        <v>1687936</v>
      </c>
      <c r="D63" s="29">
        <v>41383.03</v>
      </c>
      <c r="E63" s="29">
        <f t="shared" si="2"/>
        <v>1729319.03</v>
      </c>
      <c r="F63" s="29">
        <v>1729319.03</v>
      </c>
      <c r="G63" s="29">
        <v>1729319.03</v>
      </c>
      <c r="H63" s="29">
        <f t="shared" si="3"/>
        <v>0</v>
      </c>
    </row>
    <row r="64" spans="1:8" s="9" customFormat="1" x14ac:dyDescent="0.25">
      <c r="A64" s="40" t="s">
        <v>890</v>
      </c>
      <c r="B64" s="41" t="s">
        <v>844</v>
      </c>
      <c r="C64" s="29">
        <v>24796526</v>
      </c>
      <c r="D64" s="29">
        <v>6050702.0700000003</v>
      </c>
      <c r="E64" s="29">
        <f t="shared" si="2"/>
        <v>30847228.07</v>
      </c>
      <c r="F64" s="29">
        <v>30847228.07</v>
      </c>
      <c r="G64" s="29">
        <v>30847228.07</v>
      </c>
      <c r="H64" s="29">
        <f t="shared" si="3"/>
        <v>0</v>
      </c>
    </row>
    <row r="65" spans="1:8" s="9" customFormat="1" x14ac:dyDescent="0.25">
      <c r="A65" s="40" t="s">
        <v>891</v>
      </c>
      <c r="B65" s="41" t="s">
        <v>846</v>
      </c>
      <c r="C65" s="29">
        <v>4242694</v>
      </c>
      <c r="D65" s="29">
        <v>916088.87</v>
      </c>
      <c r="E65" s="29">
        <f t="shared" si="2"/>
        <v>5158782.87</v>
      </c>
      <c r="F65" s="29">
        <v>5158782.87</v>
      </c>
      <c r="G65" s="29">
        <v>5158782.87</v>
      </c>
      <c r="H65" s="29">
        <f t="shared" si="3"/>
        <v>0</v>
      </c>
    </row>
    <row r="66" spans="1:8" s="9" customFormat="1" x14ac:dyDescent="0.25">
      <c r="A66" s="40" t="s">
        <v>892</v>
      </c>
      <c r="B66" s="41" t="s">
        <v>848</v>
      </c>
      <c r="C66" s="29">
        <v>957838</v>
      </c>
      <c r="D66" s="29">
        <v>151072.40999999986</v>
      </c>
      <c r="E66" s="29">
        <f t="shared" si="2"/>
        <v>1108910.4099999999</v>
      </c>
      <c r="F66" s="29">
        <v>1108910.4099999999</v>
      </c>
      <c r="G66" s="29">
        <v>1108910.4099999999</v>
      </c>
      <c r="H66" s="29">
        <f t="shared" si="3"/>
        <v>0</v>
      </c>
    </row>
    <row r="67" spans="1:8" s="9" customFormat="1" x14ac:dyDescent="0.25">
      <c r="A67" s="40" t="s">
        <v>893</v>
      </c>
      <c r="B67" s="41" t="s">
        <v>850</v>
      </c>
      <c r="C67" s="29">
        <v>1959605</v>
      </c>
      <c r="D67" s="29">
        <v>565744.36</v>
      </c>
      <c r="E67" s="29">
        <f t="shared" si="2"/>
        <v>2525349.36</v>
      </c>
      <c r="F67" s="29">
        <v>2525349.36</v>
      </c>
      <c r="G67" s="29">
        <v>2525349.36</v>
      </c>
      <c r="H67" s="29">
        <f t="shared" si="3"/>
        <v>0</v>
      </c>
    </row>
    <row r="68" spans="1:8" s="9" customFormat="1" x14ac:dyDescent="0.25">
      <c r="A68" s="40" t="s">
        <v>894</v>
      </c>
      <c r="B68" s="41" t="s">
        <v>852</v>
      </c>
      <c r="C68" s="29">
        <v>1093413</v>
      </c>
      <c r="D68" s="29">
        <v>326374.43</v>
      </c>
      <c r="E68" s="29">
        <f t="shared" si="2"/>
        <v>1419787.43</v>
      </c>
      <c r="F68" s="29">
        <v>1419787.43</v>
      </c>
      <c r="G68" s="29">
        <v>1419787.43</v>
      </c>
      <c r="H68" s="29">
        <f t="shared" si="3"/>
        <v>0</v>
      </c>
    </row>
    <row r="69" spans="1:8" s="9" customFormat="1" x14ac:dyDescent="0.25">
      <c r="A69" s="40" t="s">
        <v>895</v>
      </c>
      <c r="B69" s="41" t="s">
        <v>854</v>
      </c>
      <c r="C69" s="29">
        <v>12921872</v>
      </c>
      <c r="D69" s="29">
        <v>2746479.44</v>
      </c>
      <c r="E69" s="29">
        <f t="shared" si="2"/>
        <v>15668351.439999999</v>
      </c>
      <c r="F69" s="29">
        <v>15668351.439999999</v>
      </c>
      <c r="G69" s="29">
        <v>15668351.439999999</v>
      </c>
      <c r="H69" s="29">
        <f t="shared" si="3"/>
        <v>0</v>
      </c>
    </row>
    <row r="70" spans="1:8" s="9" customFormat="1" x14ac:dyDescent="0.25">
      <c r="A70" s="62" t="s">
        <v>896</v>
      </c>
      <c r="B70" s="63" t="s">
        <v>856</v>
      </c>
      <c r="C70" s="32">
        <v>1205828</v>
      </c>
      <c r="D70" s="32">
        <v>310416.95</v>
      </c>
      <c r="E70" s="32">
        <f t="shared" si="2"/>
        <v>1516244.95</v>
      </c>
      <c r="F70" s="32">
        <v>1516244.95</v>
      </c>
      <c r="G70" s="32">
        <v>1516244.95</v>
      </c>
      <c r="H70" s="32">
        <f t="shared" si="3"/>
        <v>0</v>
      </c>
    </row>
    <row r="71" spans="1:8" s="9" customFormat="1" x14ac:dyDescent="0.25">
      <c r="A71" s="40" t="s">
        <v>897</v>
      </c>
      <c r="B71" s="41" t="s">
        <v>858</v>
      </c>
      <c r="C71" s="29">
        <v>2409193</v>
      </c>
      <c r="D71" s="29">
        <v>631031.26</v>
      </c>
      <c r="E71" s="29">
        <f t="shared" si="2"/>
        <v>3040224.26</v>
      </c>
      <c r="F71" s="29">
        <v>3040224.26</v>
      </c>
      <c r="G71" s="29">
        <v>3040224.26</v>
      </c>
      <c r="H71" s="29">
        <f t="shared" si="3"/>
        <v>0</v>
      </c>
    </row>
    <row r="72" spans="1:8" s="9" customFormat="1" x14ac:dyDescent="0.25">
      <c r="A72" s="40" t="s">
        <v>898</v>
      </c>
      <c r="B72" s="41" t="s">
        <v>860</v>
      </c>
      <c r="C72" s="29">
        <v>2029072</v>
      </c>
      <c r="D72" s="29">
        <v>504636.74</v>
      </c>
      <c r="E72" s="29">
        <f t="shared" si="2"/>
        <v>2533708.7400000002</v>
      </c>
      <c r="F72" s="29">
        <v>2533708.7400000002</v>
      </c>
      <c r="G72" s="29">
        <v>2533708.7400000002</v>
      </c>
      <c r="H72" s="29">
        <f t="shared" si="3"/>
        <v>0</v>
      </c>
    </row>
    <row r="73" spans="1:8" s="9" customFormat="1" x14ac:dyDescent="0.25">
      <c r="A73" s="39" t="s">
        <v>158</v>
      </c>
      <c r="B73" s="24" t="s">
        <v>159</v>
      </c>
      <c r="C73" s="25">
        <f>SUM(C74:C91)</f>
        <v>17316637</v>
      </c>
      <c r="D73" s="25">
        <f t="shared" ref="D73:G73" si="7">SUM(D74:D91)</f>
        <v>-2416807.7999999998</v>
      </c>
      <c r="E73" s="25">
        <f t="shared" si="2"/>
        <v>14899829.199999999</v>
      </c>
      <c r="F73" s="25">
        <f t="shared" si="7"/>
        <v>14899829.200000003</v>
      </c>
      <c r="G73" s="25">
        <f t="shared" si="7"/>
        <v>14899829.200000003</v>
      </c>
      <c r="H73" s="25">
        <f t="shared" si="3"/>
        <v>0</v>
      </c>
    </row>
    <row r="74" spans="1:8" s="9" customFormat="1" x14ac:dyDescent="0.25">
      <c r="A74" s="40" t="s">
        <v>899</v>
      </c>
      <c r="B74" s="41" t="s">
        <v>826</v>
      </c>
      <c r="C74" s="29">
        <v>2353932</v>
      </c>
      <c r="D74" s="29">
        <v>-338151.1</v>
      </c>
      <c r="E74" s="29">
        <f t="shared" si="2"/>
        <v>2015780.9</v>
      </c>
      <c r="F74" s="29">
        <v>2015780.9</v>
      </c>
      <c r="G74" s="29">
        <v>2015780.9</v>
      </c>
      <c r="H74" s="29">
        <f t="shared" si="3"/>
        <v>0</v>
      </c>
    </row>
    <row r="75" spans="1:8" s="9" customFormat="1" x14ac:dyDescent="0.25">
      <c r="A75" s="40" t="s">
        <v>900</v>
      </c>
      <c r="B75" s="41" t="s">
        <v>828</v>
      </c>
      <c r="C75" s="29">
        <v>576893</v>
      </c>
      <c r="D75" s="29">
        <v>-81355.77</v>
      </c>
      <c r="E75" s="29">
        <f t="shared" si="2"/>
        <v>495537.23</v>
      </c>
      <c r="F75" s="29">
        <v>495537.23</v>
      </c>
      <c r="G75" s="29">
        <v>495537.23</v>
      </c>
      <c r="H75" s="29">
        <f t="shared" si="3"/>
        <v>0</v>
      </c>
    </row>
    <row r="76" spans="1:8" s="9" customFormat="1" x14ac:dyDescent="0.25">
      <c r="A76" s="40" t="s">
        <v>901</v>
      </c>
      <c r="B76" s="41" t="s">
        <v>830</v>
      </c>
      <c r="C76" s="29">
        <v>288285</v>
      </c>
      <c r="D76" s="29">
        <v>-47118.32</v>
      </c>
      <c r="E76" s="29">
        <f t="shared" si="2"/>
        <v>241166.68</v>
      </c>
      <c r="F76" s="29">
        <v>241166.68</v>
      </c>
      <c r="G76" s="29">
        <v>241166.68</v>
      </c>
      <c r="H76" s="29">
        <f t="shared" si="3"/>
        <v>0</v>
      </c>
    </row>
    <row r="77" spans="1:8" s="9" customFormat="1" x14ac:dyDescent="0.25">
      <c r="A77" s="40" t="s">
        <v>902</v>
      </c>
      <c r="B77" s="41" t="s">
        <v>832</v>
      </c>
      <c r="C77" s="29">
        <v>1530842</v>
      </c>
      <c r="D77" s="29">
        <v>-251520.36000000016</v>
      </c>
      <c r="E77" s="29">
        <f t="shared" si="2"/>
        <v>1279321.6399999999</v>
      </c>
      <c r="F77" s="29">
        <v>1279321.6399999999</v>
      </c>
      <c r="G77" s="29">
        <v>1279321.6399999999</v>
      </c>
      <c r="H77" s="29">
        <f t="shared" si="3"/>
        <v>0</v>
      </c>
    </row>
    <row r="78" spans="1:8" s="9" customFormat="1" x14ac:dyDescent="0.25">
      <c r="A78" s="40" t="s">
        <v>903</v>
      </c>
      <c r="B78" s="41" t="s">
        <v>834</v>
      </c>
      <c r="C78" s="29">
        <v>550139</v>
      </c>
      <c r="D78" s="29">
        <v>-81590.19</v>
      </c>
      <c r="E78" s="29">
        <f t="shared" si="2"/>
        <v>468548.81</v>
      </c>
      <c r="F78" s="29">
        <v>468548.81</v>
      </c>
      <c r="G78" s="29">
        <v>468548.81</v>
      </c>
      <c r="H78" s="29">
        <f t="shared" si="3"/>
        <v>0</v>
      </c>
    </row>
    <row r="79" spans="1:8" s="9" customFormat="1" x14ac:dyDescent="0.25">
      <c r="A79" s="40" t="s">
        <v>904</v>
      </c>
      <c r="B79" s="41" t="s">
        <v>836</v>
      </c>
      <c r="C79" s="29">
        <v>348468</v>
      </c>
      <c r="D79" s="29">
        <v>-43751.68</v>
      </c>
      <c r="E79" s="29">
        <f t="shared" ref="E79:E97" si="8">C79+D79</f>
        <v>304716.32</v>
      </c>
      <c r="F79" s="29">
        <v>304716.32</v>
      </c>
      <c r="G79" s="29">
        <v>304716.32</v>
      </c>
      <c r="H79" s="29">
        <f t="shared" ref="H79:H97" si="9">E79-F79</f>
        <v>0</v>
      </c>
    </row>
    <row r="80" spans="1:8" s="9" customFormat="1" x14ac:dyDescent="0.25">
      <c r="A80" s="40" t="s">
        <v>905</v>
      </c>
      <c r="B80" s="41" t="s">
        <v>838</v>
      </c>
      <c r="C80" s="29">
        <v>509040</v>
      </c>
      <c r="D80" s="29">
        <v>-65896.649999999994</v>
      </c>
      <c r="E80" s="29">
        <f t="shared" si="8"/>
        <v>443143.35</v>
      </c>
      <c r="F80" s="29">
        <v>443143.35</v>
      </c>
      <c r="G80" s="29">
        <v>443143.35</v>
      </c>
      <c r="H80" s="29">
        <f t="shared" si="9"/>
        <v>0</v>
      </c>
    </row>
    <row r="81" spans="1:8" s="9" customFormat="1" x14ac:dyDescent="0.25">
      <c r="A81" s="40" t="s">
        <v>906</v>
      </c>
      <c r="B81" s="41" t="s">
        <v>840</v>
      </c>
      <c r="C81" s="29">
        <v>334839</v>
      </c>
      <c r="D81" s="29">
        <v>-40672.559999999998</v>
      </c>
      <c r="E81" s="29">
        <f t="shared" si="8"/>
        <v>294166.44</v>
      </c>
      <c r="F81" s="29">
        <v>294166.44</v>
      </c>
      <c r="G81" s="29">
        <v>294166.44</v>
      </c>
      <c r="H81" s="29">
        <f t="shared" si="9"/>
        <v>0</v>
      </c>
    </row>
    <row r="82" spans="1:8" s="9" customFormat="1" x14ac:dyDescent="0.25">
      <c r="A82" s="40" t="s">
        <v>907</v>
      </c>
      <c r="B82" s="41" t="s">
        <v>842</v>
      </c>
      <c r="C82" s="29">
        <v>342762</v>
      </c>
      <c r="D82" s="29">
        <v>-63413.97</v>
      </c>
      <c r="E82" s="29">
        <f t="shared" si="8"/>
        <v>279348.03000000003</v>
      </c>
      <c r="F82" s="29">
        <v>279348.03000000003</v>
      </c>
      <c r="G82" s="29">
        <v>279348.03000000003</v>
      </c>
      <c r="H82" s="29">
        <f t="shared" si="9"/>
        <v>0</v>
      </c>
    </row>
    <row r="83" spans="1:8" s="9" customFormat="1" x14ac:dyDescent="0.25">
      <c r="A83" s="40" t="s">
        <v>908</v>
      </c>
      <c r="B83" s="41" t="s">
        <v>844</v>
      </c>
      <c r="C83" s="29">
        <v>5035319</v>
      </c>
      <c r="D83" s="29">
        <v>-662054.93000000005</v>
      </c>
      <c r="E83" s="29">
        <f t="shared" si="8"/>
        <v>4373264.07</v>
      </c>
      <c r="F83" s="29">
        <v>4373264.07</v>
      </c>
      <c r="G83" s="29">
        <v>4373264.07</v>
      </c>
      <c r="H83" s="29">
        <f t="shared" si="9"/>
        <v>0</v>
      </c>
    </row>
    <row r="84" spans="1:8" s="9" customFormat="1" x14ac:dyDescent="0.25">
      <c r="A84" s="40" t="s">
        <v>909</v>
      </c>
      <c r="B84" s="41" t="s">
        <v>846</v>
      </c>
      <c r="C84" s="29">
        <v>861545</v>
      </c>
      <c r="D84" s="29">
        <v>-119487.96</v>
      </c>
      <c r="E84" s="29">
        <f t="shared" si="8"/>
        <v>742057.04</v>
      </c>
      <c r="F84" s="29">
        <v>742057.04</v>
      </c>
      <c r="G84" s="29">
        <v>742057.04</v>
      </c>
      <c r="H84" s="29">
        <f t="shared" si="9"/>
        <v>0</v>
      </c>
    </row>
    <row r="85" spans="1:8" s="9" customFormat="1" x14ac:dyDescent="0.25">
      <c r="A85" s="40" t="s">
        <v>910</v>
      </c>
      <c r="B85" s="41" t="s">
        <v>848</v>
      </c>
      <c r="C85" s="29">
        <v>194504</v>
      </c>
      <c r="D85" s="29">
        <v>-30192.29</v>
      </c>
      <c r="E85" s="29">
        <f t="shared" si="8"/>
        <v>164311.71</v>
      </c>
      <c r="F85" s="29">
        <v>164311.71</v>
      </c>
      <c r="G85" s="29">
        <v>164311.71</v>
      </c>
      <c r="H85" s="29">
        <f t="shared" si="9"/>
        <v>0</v>
      </c>
    </row>
    <row r="86" spans="1:8" s="9" customFormat="1" x14ac:dyDescent="0.25">
      <c r="A86" s="40" t="s">
        <v>911</v>
      </c>
      <c r="B86" s="41" t="s">
        <v>850</v>
      </c>
      <c r="C86" s="29">
        <v>397928</v>
      </c>
      <c r="D86" s="29">
        <v>-48268.98</v>
      </c>
      <c r="E86" s="29">
        <f t="shared" si="8"/>
        <v>349659.02</v>
      </c>
      <c r="F86" s="29">
        <v>349659.02</v>
      </c>
      <c r="G86" s="29">
        <v>349659.02</v>
      </c>
      <c r="H86" s="29">
        <f t="shared" si="9"/>
        <v>0</v>
      </c>
    </row>
    <row r="87" spans="1:8" s="9" customFormat="1" x14ac:dyDescent="0.25">
      <c r="A87" s="40" t="s">
        <v>912</v>
      </c>
      <c r="B87" s="41" t="s">
        <v>852</v>
      </c>
      <c r="C87" s="29">
        <v>222034</v>
      </c>
      <c r="D87" s="29">
        <v>-26566.92</v>
      </c>
      <c r="E87" s="29">
        <f t="shared" si="8"/>
        <v>195467.08000000002</v>
      </c>
      <c r="F87" s="29">
        <v>195467.08</v>
      </c>
      <c r="G87" s="29">
        <v>195467.08</v>
      </c>
      <c r="H87" s="29">
        <f t="shared" si="9"/>
        <v>0</v>
      </c>
    </row>
    <row r="88" spans="1:8" s="9" customFormat="1" x14ac:dyDescent="0.25">
      <c r="A88" s="40" t="s">
        <v>913</v>
      </c>
      <c r="B88" s="41" t="s">
        <v>854</v>
      </c>
      <c r="C88" s="29">
        <v>2623986</v>
      </c>
      <c r="D88" s="29">
        <v>-367149.42</v>
      </c>
      <c r="E88" s="29">
        <f t="shared" si="8"/>
        <v>2256836.58</v>
      </c>
      <c r="F88" s="29">
        <v>2256836.58</v>
      </c>
      <c r="G88" s="29">
        <v>2256836.58</v>
      </c>
      <c r="H88" s="29">
        <f t="shared" si="9"/>
        <v>0</v>
      </c>
    </row>
    <row r="89" spans="1:8" s="9" customFormat="1" x14ac:dyDescent="0.25">
      <c r="A89" s="40" t="s">
        <v>914</v>
      </c>
      <c r="B89" s="41" t="s">
        <v>856</v>
      </c>
      <c r="C89" s="29">
        <v>244862</v>
      </c>
      <c r="D89" s="29">
        <v>-31781.11</v>
      </c>
      <c r="E89" s="29">
        <f t="shared" si="8"/>
        <v>213080.89</v>
      </c>
      <c r="F89" s="29">
        <v>213080.89</v>
      </c>
      <c r="G89" s="29">
        <v>213080.89</v>
      </c>
      <c r="H89" s="29">
        <f t="shared" si="9"/>
        <v>0</v>
      </c>
    </row>
    <row r="90" spans="1:8" s="9" customFormat="1" x14ac:dyDescent="0.25">
      <c r="A90" s="40" t="s">
        <v>915</v>
      </c>
      <c r="B90" s="41" t="s">
        <v>858</v>
      </c>
      <c r="C90" s="29">
        <v>489224</v>
      </c>
      <c r="D90" s="29">
        <v>-62199.519999999997</v>
      </c>
      <c r="E90" s="29">
        <f t="shared" si="8"/>
        <v>427024.48</v>
      </c>
      <c r="F90" s="29">
        <v>427024.48</v>
      </c>
      <c r="G90" s="29">
        <v>427024.48</v>
      </c>
      <c r="H90" s="29">
        <f t="shared" si="9"/>
        <v>0</v>
      </c>
    </row>
    <row r="91" spans="1:8" s="9" customFormat="1" x14ac:dyDescent="0.25">
      <c r="A91" s="40" t="s">
        <v>916</v>
      </c>
      <c r="B91" s="41" t="s">
        <v>860</v>
      </c>
      <c r="C91" s="29">
        <v>412035</v>
      </c>
      <c r="D91" s="29">
        <v>-55636.07</v>
      </c>
      <c r="E91" s="29">
        <f t="shared" si="8"/>
        <v>356398.93</v>
      </c>
      <c r="F91" s="29">
        <v>356398.93</v>
      </c>
      <c r="G91" s="29">
        <v>356398.93</v>
      </c>
      <c r="H91" s="29">
        <f t="shared" si="9"/>
        <v>0</v>
      </c>
    </row>
    <row r="92" spans="1:8" s="9" customFormat="1" x14ac:dyDescent="0.25">
      <c r="A92" s="39" t="s">
        <v>1338</v>
      </c>
      <c r="B92" s="24" t="s">
        <v>1339</v>
      </c>
      <c r="C92" s="25">
        <f>SUM(C93:C97)</f>
        <v>0</v>
      </c>
      <c r="D92" s="25">
        <f t="shared" ref="D92:G92" si="10">SUM(D93:D97)</f>
        <v>40197070</v>
      </c>
      <c r="E92" s="25">
        <f t="shared" si="8"/>
        <v>40197070</v>
      </c>
      <c r="F92" s="25">
        <f t="shared" si="10"/>
        <v>40197070</v>
      </c>
      <c r="G92" s="25">
        <f t="shared" si="10"/>
        <v>0</v>
      </c>
      <c r="H92" s="25">
        <f t="shared" si="9"/>
        <v>0</v>
      </c>
    </row>
    <row r="93" spans="1:8" s="9" customFormat="1" x14ac:dyDescent="0.25">
      <c r="A93" s="40" t="s">
        <v>1340</v>
      </c>
      <c r="B93" s="41" t="s">
        <v>826</v>
      </c>
      <c r="C93" s="29">
        <v>0</v>
      </c>
      <c r="D93" s="29">
        <v>10815978</v>
      </c>
      <c r="E93" s="29">
        <f t="shared" si="8"/>
        <v>10815978</v>
      </c>
      <c r="F93" s="29">
        <v>10815978</v>
      </c>
      <c r="G93" s="29">
        <v>0</v>
      </c>
      <c r="H93" s="29">
        <f t="shared" si="9"/>
        <v>0</v>
      </c>
    </row>
    <row r="94" spans="1:8" s="9" customFormat="1" x14ac:dyDescent="0.25">
      <c r="A94" s="40" t="s">
        <v>1341</v>
      </c>
      <c r="B94" s="41" t="s">
        <v>832</v>
      </c>
      <c r="C94" s="29">
        <v>0</v>
      </c>
      <c r="D94" s="29">
        <v>1381543</v>
      </c>
      <c r="E94" s="29">
        <f t="shared" si="8"/>
        <v>1381543</v>
      </c>
      <c r="F94" s="29">
        <v>1381543</v>
      </c>
      <c r="G94" s="29">
        <v>0</v>
      </c>
      <c r="H94" s="29">
        <f t="shared" si="9"/>
        <v>0</v>
      </c>
    </row>
    <row r="95" spans="1:8" s="9" customFormat="1" x14ac:dyDescent="0.25">
      <c r="A95" s="40" t="s">
        <v>1342</v>
      </c>
      <c r="B95" s="41" t="s">
        <v>838</v>
      </c>
      <c r="C95" s="29">
        <v>0</v>
      </c>
      <c r="D95" s="29">
        <v>1243920</v>
      </c>
      <c r="E95" s="29">
        <f t="shared" si="8"/>
        <v>1243920</v>
      </c>
      <c r="F95" s="29">
        <v>1243920</v>
      </c>
      <c r="G95" s="29">
        <v>0</v>
      </c>
      <c r="H95" s="29">
        <f t="shared" si="9"/>
        <v>0</v>
      </c>
    </row>
    <row r="96" spans="1:8" s="9" customFormat="1" x14ac:dyDescent="0.25">
      <c r="A96" s="40" t="s">
        <v>1343</v>
      </c>
      <c r="B96" s="41" t="s">
        <v>844</v>
      </c>
      <c r="C96" s="29">
        <v>0</v>
      </c>
      <c r="D96" s="29">
        <v>18865712</v>
      </c>
      <c r="E96" s="29">
        <f t="shared" si="8"/>
        <v>18865712</v>
      </c>
      <c r="F96" s="29">
        <v>18865712</v>
      </c>
      <c r="G96" s="29">
        <v>0</v>
      </c>
      <c r="H96" s="29">
        <f t="shared" si="9"/>
        <v>0</v>
      </c>
    </row>
    <row r="97" spans="1:8" s="9" customFormat="1" x14ac:dyDescent="0.25">
      <c r="A97" s="40" t="s">
        <v>1344</v>
      </c>
      <c r="B97" s="41" t="s">
        <v>854</v>
      </c>
      <c r="C97" s="29">
        <v>0</v>
      </c>
      <c r="D97" s="29">
        <v>7889917</v>
      </c>
      <c r="E97" s="29">
        <f t="shared" si="8"/>
        <v>7889917</v>
      </c>
      <c r="F97" s="29">
        <v>7889917</v>
      </c>
      <c r="G97" s="29">
        <v>0</v>
      </c>
      <c r="H97" s="29">
        <f t="shared" si="9"/>
        <v>0</v>
      </c>
    </row>
    <row r="98" spans="1:8" s="9" customFormat="1" x14ac:dyDescent="0.25">
      <c r="A98" s="2"/>
      <c r="B98" s="44"/>
      <c r="C98" s="45"/>
      <c r="D98" s="45"/>
      <c r="E98" s="45"/>
      <c r="F98" s="45"/>
      <c r="G98" s="45"/>
      <c r="H98" s="45"/>
    </row>
    <row r="99" spans="1:8" x14ac:dyDescent="0.25">
      <c r="A99" s="3"/>
      <c r="B99" s="48" t="s">
        <v>12</v>
      </c>
      <c r="C99" s="47">
        <f>SUM(C13)</f>
        <v>4098129736</v>
      </c>
      <c r="D99" s="47">
        <f t="shared" ref="D99:H99" si="11">SUM(D13)</f>
        <v>1059296557.41</v>
      </c>
      <c r="E99" s="47">
        <f t="shared" si="11"/>
        <v>5157426293.4099998</v>
      </c>
      <c r="F99" s="47">
        <f t="shared" si="11"/>
        <v>5157426293.4099989</v>
      </c>
      <c r="G99" s="47">
        <f t="shared" si="11"/>
        <v>5117227795.3099995</v>
      </c>
      <c r="H99" s="47">
        <f t="shared" si="11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7" sqref="A1:H7"/>
    </sheetView>
  </sheetViews>
  <sheetFormatPr baseColWidth="10" defaultRowHeight="15" x14ac:dyDescent="0.25"/>
  <cols>
    <col min="1" max="1" width="14.140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917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C14+C18+C20+C29</f>
        <v>3354723824</v>
      </c>
      <c r="D13" s="25">
        <f t="shared" ref="D13:H13" si="0">D14+D18+D20+D29</f>
        <v>-174109804.94000006</v>
      </c>
      <c r="E13" s="25">
        <f t="shared" si="0"/>
        <v>3180614019.0599999</v>
      </c>
      <c r="F13" s="25">
        <f t="shared" si="0"/>
        <v>3180614019.0599999</v>
      </c>
      <c r="G13" s="25">
        <f t="shared" si="0"/>
        <v>3172801111.0800004</v>
      </c>
      <c r="H13" s="25">
        <f t="shared" si="0"/>
        <v>0</v>
      </c>
    </row>
    <row r="14" spans="1:8" s="9" customFormat="1" x14ac:dyDescent="0.25">
      <c r="A14" s="39" t="s">
        <v>160</v>
      </c>
      <c r="B14" s="24" t="s">
        <v>161</v>
      </c>
      <c r="C14" s="25">
        <f>SUM(C15:C17)</f>
        <v>873242850</v>
      </c>
      <c r="D14" s="25">
        <f t="shared" ref="D14:G14" si="1">SUM(D15:D17)</f>
        <v>-12806672.470000001</v>
      </c>
      <c r="E14" s="25">
        <f>C14+D14</f>
        <v>860436177.52999997</v>
      </c>
      <c r="F14" s="25">
        <f t="shared" si="1"/>
        <v>860436177.52999997</v>
      </c>
      <c r="G14" s="25">
        <f t="shared" si="1"/>
        <v>860290824.43000007</v>
      </c>
      <c r="H14" s="25">
        <f>E14-F14</f>
        <v>0</v>
      </c>
    </row>
    <row r="15" spans="1:8" s="9" customFormat="1" x14ac:dyDescent="0.25">
      <c r="A15" s="40" t="s">
        <v>918</v>
      </c>
      <c r="B15" s="41" t="s">
        <v>919</v>
      </c>
      <c r="C15" s="29">
        <v>105849711</v>
      </c>
      <c r="D15" s="29">
        <v>-12595313.470000001</v>
      </c>
      <c r="E15" s="29">
        <f t="shared" ref="E15:E31" si="2">C15+D15</f>
        <v>93254397.530000001</v>
      </c>
      <c r="F15" s="29">
        <v>93254397.530000001</v>
      </c>
      <c r="G15" s="29">
        <v>93109044.430000007</v>
      </c>
      <c r="H15" s="29">
        <f t="shared" ref="H15:H31" si="3">E15-F15</f>
        <v>0</v>
      </c>
    </row>
    <row r="16" spans="1:8" s="9" customFormat="1" x14ac:dyDescent="0.25">
      <c r="A16" s="40" t="s">
        <v>920</v>
      </c>
      <c r="B16" s="41" t="s">
        <v>921</v>
      </c>
      <c r="C16" s="29">
        <v>767393139</v>
      </c>
      <c r="D16" s="29">
        <v>-211359</v>
      </c>
      <c r="E16" s="29">
        <f t="shared" si="2"/>
        <v>767181780</v>
      </c>
      <c r="F16" s="29">
        <v>767181780</v>
      </c>
      <c r="G16" s="29">
        <v>767181780</v>
      </c>
      <c r="H16" s="29">
        <f t="shared" si="3"/>
        <v>0</v>
      </c>
    </row>
    <row r="17" spans="1:8" s="9" customFormat="1" x14ac:dyDescent="0.25">
      <c r="A17" s="40" t="s">
        <v>922</v>
      </c>
      <c r="B17" s="41" t="s">
        <v>923</v>
      </c>
      <c r="C17" s="29">
        <v>0</v>
      </c>
      <c r="D17" s="29">
        <v>0</v>
      </c>
      <c r="E17" s="29">
        <f t="shared" si="2"/>
        <v>0</v>
      </c>
      <c r="F17" s="29">
        <v>0</v>
      </c>
      <c r="G17" s="29">
        <v>0</v>
      </c>
      <c r="H17" s="29">
        <f t="shared" si="3"/>
        <v>0</v>
      </c>
    </row>
    <row r="18" spans="1:8" s="9" customFormat="1" x14ac:dyDescent="0.25">
      <c r="A18" s="39" t="s">
        <v>162</v>
      </c>
      <c r="B18" s="24" t="s">
        <v>163</v>
      </c>
      <c r="C18" s="25">
        <f>C19</f>
        <v>1662490574</v>
      </c>
      <c r="D18" s="25">
        <f t="shared" ref="D18:G18" si="4">D19</f>
        <v>-3578244</v>
      </c>
      <c r="E18" s="25">
        <f t="shared" si="2"/>
        <v>1658912330</v>
      </c>
      <c r="F18" s="25">
        <f t="shared" si="4"/>
        <v>1658912330</v>
      </c>
      <c r="G18" s="25">
        <f t="shared" si="4"/>
        <v>1658912330</v>
      </c>
      <c r="H18" s="25">
        <f t="shared" si="3"/>
        <v>0</v>
      </c>
    </row>
    <row r="19" spans="1:8" s="9" customFormat="1" x14ac:dyDescent="0.25">
      <c r="A19" s="40" t="s">
        <v>924</v>
      </c>
      <c r="B19" s="41" t="s">
        <v>163</v>
      </c>
      <c r="C19" s="29">
        <v>1662490574</v>
      </c>
      <c r="D19" s="29">
        <v>-3578244</v>
      </c>
      <c r="E19" s="29">
        <f t="shared" si="2"/>
        <v>1658912330</v>
      </c>
      <c r="F19" s="29">
        <v>1658912330</v>
      </c>
      <c r="G19" s="29">
        <v>1658912330</v>
      </c>
      <c r="H19" s="29">
        <f t="shared" si="3"/>
        <v>0</v>
      </c>
    </row>
    <row r="20" spans="1:8" s="9" customFormat="1" x14ac:dyDescent="0.25">
      <c r="A20" s="39" t="s">
        <v>164</v>
      </c>
      <c r="B20" s="24" t="s">
        <v>165</v>
      </c>
      <c r="C20" s="25">
        <f>SUM(C21:C28)</f>
        <v>600065400</v>
      </c>
      <c r="D20" s="25">
        <f t="shared" ref="D20:G20" si="5">SUM(D21:D28)</f>
        <v>-154402388.25000006</v>
      </c>
      <c r="E20" s="25">
        <f t="shared" si="2"/>
        <v>445663011.74999994</v>
      </c>
      <c r="F20" s="25">
        <f t="shared" si="5"/>
        <v>445663011.75000006</v>
      </c>
      <c r="G20" s="25">
        <f t="shared" si="5"/>
        <v>437995456.87</v>
      </c>
      <c r="H20" s="25">
        <f t="shared" si="3"/>
        <v>0</v>
      </c>
    </row>
    <row r="21" spans="1:8" s="9" customFormat="1" x14ac:dyDescent="0.25">
      <c r="A21" s="40" t="s">
        <v>925</v>
      </c>
      <c r="B21" s="41" t="s">
        <v>184</v>
      </c>
      <c r="C21" s="29">
        <v>225862000</v>
      </c>
      <c r="D21" s="29">
        <v>3463644</v>
      </c>
      <c r="E21" s="29">
        <f t="shared" si="2"/>
        <v>229325644</v>
      </c>
      <c r="F21" s="29">
        <v>229325644</v>
      </c>
      <c r="G21" s="29">
        <v>229325644</v>
      </c>
      <c r="H21" s="29">
        <f t="shared" si="3"/>
        <v>0</v>
      </c>
    </row>
    <row r="22" spans="1:8" s="9" customFormat="1" x14ac:dyDescent="0.25">
      <c r="A22" s="40" t="s">
        <v>926</v>
      </c>
      <c r="B22" s="41" t="s">
        <v>927</v>
      </c>
      <c r="C22" s="29">
        <v>374203400</v>
      </c>
      <c r="D22" s="29">
        <v>-374203400</v>
      </c>
      <c r="E22" s="29">
        <f t="shared" si="2"/>
        <v>0</v>
      </c>
      <c r="F22" s="29">
        <v>0</v>
      </c>
      <c r="G22" s="29">
        <v>0</v>
      </c>
      <c r="H22" s="29">
        <f t="shared" si="3"/>
        <v>0</v>
      </c>
    </row>
    <row r="23" spans="1:8" s="9" customFormat="1" x14ac:dyDescent="0.25">
      <c r="A23" s="40" t="s">
        <v>928</v>
      </c>
      <c r="B23" s="41" t="s">
        <v>929</v>
      </c>
      <c r="C23" s="29">
        <v>0</v>
      </c>
      <c r="D23" s="29">
        <v>33493359.899999999</v>
      </c>
      <c r="E23" s="29">
        <f t="shared" si="2"/>
        <v>33493359.899999999</v>
      </c>
      <c r="F23" s="29">
        <v>33493359.899999999</v>
      </c>
      <c r="G23" s="29">
        <v>32938314.23</v>
      </c>
      <c r="H23" s="29">
        <f t="shared" si="3"/>
        <v>0</v>
      </c>
    </row>
    <row r="24" spans="1:8" s="9" customFormat="1" x14ac:dyDescent="0.25">
      <c r="A24" s="40" t="s">
        <v>1206</v>
      </c>
      <c r="B24" s="41" t="s">
        <v>1207</v>
      </c>
      <c r="C24" s="29">
        <v>0</v>
      </c>
      <c r="D24" s="29">
        <v>56093005.380000003</v>
      </c>
      <c r="E24" s="29">
        <f t="shared" si="2"/>
        <v>56093005.380000003</v>
      </c>
      <c r="F24" s="29">
        <v>56093005.380000003</v>
      </c>
      <c r="G24" s="29">
        <v>56093005.380000003</v>
      </c>
      <c r="H24" s="29">
        <f t="shared" si="3"/>
        <v>0</v>
      </c>
    </row>
    <row r="25" spans="1:8" s="9" customFormat="1" x14ac:dyDescent="0.25">
      <c r="A25" s="40" t="s">
        <v>1345</v>
      </c>
      <c r="B25" s="41" t="s">
        <v>1346</v>
      </c>
      <c r="C25" s="29">
        <v>0</v>
      </c>
      <c r="D25" s="29">
        <v>58252293.659999996</v>
      </c>
      <c r="E25" s="29">
        <f t="shared" si="2"/>
        <v>58252293.659999996</v>
      </c>
      <c r="F25" s="29">
        <v>58252293.659999996</v>
      </c>
      <c r="G25" s="29">
        <v>54845939.93</v>
      </c>
      <c r="H25" s="29">
        <f t="shared" si="3"/>
        <v>0</v>
      </c>
    </row>
    <row r="26" spans="1:8" s="9" customFormat="1" x14ac:dyDescent="0.25">
      <c r="A26" s="40" t="s">
        <v>1347</v>
      </c>
      <c r="B26" s="41" t="s">
        <v>1348</v>
      </c>
      <c r="C26" s="29">
        <v>0</v>
      </c>
      <c r="D26" s="29">
        <v>1890185.76</v>
      </c>
      <c r="E26" s="29">
        <f t="shared" si="2"/>
        <v>1890185.76</v>
      </c>
      <c r="F26" s="29">
        <v>1890185.76</v>
      </c>
      <c r="G26" s="29">
        <v>1890185.76</v>
      </c>
      <c r="H26" s="29">
        <f t="shared" si="3"/>
        <v>0</v>
      </c>
    </row>
    <row r="27" spans="1:8" s="9" customFormat="1" x14ac:dyDescent="0.25">
      <c r="A27" s="40" t="s">
        <v>1349</v>
      </c>
      <c r="B27" s="41" t="s">
        <v>1350</v>
      </c>
      <c r="C27" s="29">
        <v>0</v>
      </c>
      <c r="D27" s="29">
        <v>54958889.880000003</v>
      </c>
      <c r="E27" s="29">
        <f t="shared" si="2"/>
        <v>54958889.880000003</v>
      </c>
      <c r="F27" s="29">
        <v>54958889.880000003</v>
      </c>
      <c r="G27" s="29">
        <v>54317610.020000003</v>
      </c>
      <c r="H27" s="29">
        <f t="shared" si="3"/>
        <v>0</v>
      </c>
    </row>
    <row r="28" spans="1:8" s="9" customFormat="1" x14ac:dyDescent="0.25">
      <c r="A28" s="40" t="s">
        <v>1351</v>
      </c>
      <c r="B28" s="41" t="s">
        <v>1352</v>
      </c>
      <c r="C28" s="29">
        <v>0</v>
      </c>
      <c r="D28" s="29">
        <v>11649633.17</v>
      </c>
      <c r="E28" s="29">
        <f t="shared" si="2"/>
        <v>11649633.17</v>
      </c>
      <c r="F28" s="29">
        <v>11649633.17</v>
      </c>
      <c r="G28" s="29">
        <v>8584757.5500000007</v>
      </c>
      <c r="H28" s="29">
        <f t="shared" si="3"/>
        <v>0</v>
      </c>
    </row>
    <row r="29" spans="1:8" s="9" customFormat="1" x14ac:dyDescent="0.25">
      <c r="A29" s="39" t="s">
        <v>166</v>
      </c>
      <c r="B29" s="24" t="s">
        <v>167</v>
      </c>
      <c r="C29" s="25">
        <f>SUM(C30:C31)</f>
        <v>218925000</v>
      </c>
      <c r="D29" s="25">
        <f t="shared" ref="D29:G29" si="6">SUM(D30:D31)</f>
        <v>-3322500.22</v>
      </c>
      <c r="E29" s="25">
        <f t="shared" si="2"/>
        <v>215602499.78</v>
      </c>
      <c r="F29" s="25">
        <f t="shared" si="6"/>
        <v>215602499.78</v>
      </c>
      <c r="G29" s="25">
        <f t="shared" si="6"/>
        <v>215602499.78</v>
      </c>
      <c r="H29" s="25">
        <f t="shared" si="3"/>
        <v>0</v>
      </c>
    </row>
    <row r="30" spans="1:8" s="9" customFormat="1" x14ac:dyDescent="0.25">
      <c r="A30" s="40" t="s">
        <v>930</v>
      </c>
      <c r="B30" s="41" t="s">
        <v>167</v>
      </c>
      <c r="C30" s="29">
        <v>218925000</v>
      </c>
      <c r="D30" s="29">
        <v>-3322500.22</v>
      </c>
      <c r="E30" s="29">
        <f t="shared" si="2"/>
        <v>215602499.78</v>
      </c>
      <c r="F30" s="29">
        <v>215602499.78</v>
      </c>
      <c r="G30" s="29">
        <v>215602499.78</v>
      </c>
      <c r="H30" s="29">
        <f t="shared" si="3"/>
        <v>0</v>
      </c>
    </row>
    <row r="31" spans="1:8" s="9" customFormat="1" x14ac:dyDescent="0.25">
      <c r="A31" s="40" t="s">
        <v>1208</v>
      </c>
      <c r="B31" s="41" t="s">
        <v>1209</v>
      </c>
      <c r="C31" s="29">
        <v>0</v>
      </c>
      <c r="D31" s="29">
        <v>0</v>
      </c>
      <c r="E31" s="29">
        <f t="shared" si="2"/>
        <v>0</v>
      </c>
      <c r="F31" s="29">
        <v>0</v>
      </c>
      <c r="G31" s="29">
        <v>0</v>
      </c>
      <c r="H31" s="29">
        <f t="shared" si="3"/>
        <v>0</v>
      </c>
    </row>
    <row r="32" spans="1:8" s="9" customFormat="1" x14ac:dyDescent="0.25">
      <c r="A32" s="2"/>
      <c r="B32" s="44"/>
      <c r="C32" s="45"/>
      <c r="D32" s="45"/>
      <c r="E32" s="45"/>
      <c r="F32" s="45"/>
      <c r="G32" s="45"/>
      <c r="H32" s="45"/>
    </row>
    <row r="33" spans="1:8" x14ac:dyDescent="0.25">
      <c r="A33" s="3"/>
      <c r="B33" s="48" t="s">
        <v>12</v>
      </c>
      <c r="C33" s="47">
        <f>SUM(C13)</f>
        <v>3354723824</v>
      </c>
      <c r="D33" s="47">
        <f t="shared" ref="D33:H33" si="7">SUM(D13)</f>
        <v>-174109804.94000006</v>
      </c>
      <c r="E33" s="47">
        <f t="shared" si="7"/>
        <v>3180614019.0599999</v>
      </c>
      <c r="F33" s="47">
        <f t="shared" si="7"/>
        <v>3180614019.0599999</v>
      </c>
      <c r="G33" s="47">
        <f t="shared" si="7"/>
        <v>3172801111.0800004</v>
      </c>
      <c r="H33" s="47">
        <f t="shared" si="7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7" sqref="A1:H7"/>
    </sheetView>
  </sheetViews>
  <sheetFormatPr baseColWidth="10" defaultRowHeight="15" x14ac:dyDescent="0.25"/>
  <cols>
    <col min="1" max="1" width="13.710937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931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C14+C19+C33</f>
        <v>1693276996</v>
      </c>
      <c r="D13" s="25">
        <f t="shared" ref="D13:H13" si="0">D14+D19+D33</f>
        <v>-306257149.10000002</v>
      </c>
      <c r="E13" s="25">
        <f>E14+E19+E33</f>
        <v>1387019846.9000001</v>
      </c>
      <c r="F13" s="25">
        <f t="shared" si="0"/>
        <v>1387019846.9000001</v>
      </c>
      <c r="G13" s="25">
        <f t="shared" si="0"/>
        <v>1386051812.3200002</v>
      </c>
      <c r="H13" s="25">
        <f t="shared" si="0"/>
        <v>0</v>
      </c>
    </row>
    <row r="14" spans="1:8" s="9" customFormat="1" x14ac:dyDescent="0.25">
      <c r="A14" s="39" t="s">
        <v>168</v>
      </c>
      <c r="B14" s="24" t="s">
        <v>169</v>
      </c>
      <c r="C14" s="25">
        <f>C15</f>
        <v>391200000</v>
      </c>
      <c r="D14" s="25">
        <f t="shared" ref="D14:G14" si="1">D15</f>
        <v>66819757</v>
      </c>
      <c r="E14" s="25">
        <f>C14+D14</f>
        <v>458019757</v>
      </c>
      <c r="F14" s="25">
        <f t="shared" si="1"/>
        <v>458019757</v>
      </c>
      <c r="G14" s="25">
        <f t="shared" si="1"/>
        <v>458019757</v>
      </c>
      <c r="H14" s="25">
        <f>E14-F14</f>
        <v>0</v>
      </c>
    </row>
    <row r="15" spans="1:8" s="9" customFormat="1" x14ac:dyDescent="0.25">
      <c r="A15" s="40" t="s">
        <v>932</v>
      </c>
      <c r="B15" s="41" t="s">
        <v>169</v>
      </c>
      <c r="C15" s="29">
        <v>391200000</v>
      </c>
      <c r="D15" s="29">
        <v>66819757</v>
      </c>
      <c r="E15" s="29">
        <f t="shared" ref="E15:E37" si="2">C15+D15</f>
        <v>458019757</v>
      </c>
      <c r="F15" s="29">
        <v>458019757</v>
      </c>
      <c r="G15" s="29">
        <v>458019757</v>
      </c>
      <c r="H15" s="29">
        <f t="shared" ref="H15:H37" si="3">E15-F15</f>
        <v>0</v>
      </c>
    </row>
    <row r="16" spans="1:8" s="9" customFormat="1" x14ac:dyDescent="0.25">
      <c r="A16" s="39" t="s">
        <v>1353</v>
      </c>
      <c r="B16" s="24" t="s">
        <v>1354</v>
      </c>
      <c r="C16" s="29">
        <f>SUM(C17:C18)</f>
        <v>0</v>
      </c>
      <c r="D16" s="29">
        <f t="shared" ref="D16:G16" si="4">SUM(D17:D18)</f>
        <v>8919920.5</v>
      </c>
      <c r="E16" s="29">
        <f t="shared" si="2"/>
        <v>8919920.5</v>
      </c>
      <c r="F16" s="29">
        <f t="shared" si="4"/>
        <v>8919920.5</v>
      </c>
      <c r="G16" s="29">
        <f t="shared" si="4"/>
        <v>0</v>
      </c>
      <c r="H16" s="29">
        <f t="shared" si="3"/>
        <v>0</v>
      </c>
    </row>
    <row r="17" spans="1:8" s="9" customFormat="1" x14ac:dyDescent="0.25">
      <c r="A17" s="40" t="s">
        <v>1355</v>
      </c>
      <c r="B17" s="41" t="s">
        <v>1356</v>
      </c>
      <c r="C17" s="29">
        <v>0</v>
      </c>
      <c r="D17" s="29">
        <v>1279715.51</v>
      </c>
      <c r="E17" s="29">
        <f t="shared" si="2"/>
        <v>1279715.51</v>
      </c>
      <c r="F17" s="29">
        <v>1279715.51</v>
      </c>
      <c r="G17" s="29">
        <v>0</v>
      </c>
      <c r="H17" s="29">
        <f t="shared" si="3"/>
        <v>0</v>
      </c>
    </row>
    <row r="18" spans="1:8" s="9" customFormat="1" x14ac:dyDescent="0.25">
      <c r="A18" s="40" t="s">
        <v>1357</v>
      </c>
      <c r="B18" s="41" t="s">
        <v>1358</v>
      </c>
      <c r="C18" s="29">
        <v>0</v>
      </c>
      <c r="D18" s="29">
        <v>7640204.9900000002</v>
      </c>
      <c r="E18" s="29">
        <f t="shared" si="2"/>
        <v>7640204.9900000002</v>
      </c>
      <c r="F18" s="29">
        <v>7640204.9900000002</v>
      </c>
      <c r="G18" s="29">
        <v>0</v>
      </c>
      <c r="H18" s="29">
        <f t="shared" si="3"/>
        <v>0</v>
      </c>
    </row>
    <row r="19" spans="1:8" s="9" customFormat="1" x14ac:dyDescent="0.25">
      <c r="A19" s="39" t="s">
        <v>170</v>
      </c>
      <c r="B19" s="24" t="s">
        <v>171</v>
      </c>
      <c r="C19" s="25">
        <f>SUM(C20:C32)</f>
        <v>1297759401</v>
      </c>
      <c r="D19" s="25">
        <f t="shared" ref="D19:G19" si="5">SUM(D20:D32)</f>
        <v>-416439397.75</v>
      </c>
      <c r="E19" s="25">
        <f t="shared" si="2"/>
        <v>881320003.25</v>
      </c>
      <c r="F19" s="25">
        <f t="shared" si="5"/>
        <v>881320003.25</v>
      </c>
      <c r="G19" s="25">
        <f t="shared" si="5"/>
        <v>880351968.67000008</v>
      </c>
      <c r="H19" s="25">
        <f t="shared" si="3"/>
        <v>0</v>
      </c>
    </row>
    <row r="20" spans="1:8" s="9" customFormat="1" x14ac:dyDescent="0.25">
      <c r="A20" s="40" t="s">
        <v>933</v>
      </c>
      <c r="B20" s="41" t="s">
        <v>187</v>
      </c>
      <c r="C20" s="29">
        <v>8009795</v>
      </c>
      <c r="D20" s="29">
        <v>-8009795</v>
      </c>
      <c r="E20" s="29">
        <f t="shared" si="2"/>
        <v>0</v>
      </c>
      <c r="F20" s="29">
        <v>0</v>
      </c>
      <c r="G20" s="29">
        <v>0</v>
      </c>
      <c r="H20" s="29">
        <f t="shared" si="3"/>
        <v>0</v>
      </c>
    </row>
    <row r="21" spans="1:8" s="9" customFormat="1" x14ac:dyDescent="0.25">
      <c r="A21" s="40" t="s">
        <v>934</v>
      </c>
      <c r="B21" s="41" t="s">
        <v>647</v>
      </c>
      <c r="C21" s="29">
        <v>52297664</v>
      </c>
      <c r="D21" s="29">
        <v>-52297664</v>
      </c>
      <c r="E21" s="29">
        <f t="shared" si="2"/>
        <v>0</v>
      </c>
      <c r="F21" s="29">
        <v>0</v>
      </c>
      <c r="G21" s="29">
        <v>0</v>
      </c>
      <c r="H21" s="29">
        <f t="shared" si="3"/>
        <v>0</v>
      </c>
    </row>
    <row r="22" spans="1:8" s="9" customFormat="1" x14ac:dyDescent="0.25">
      <c r="A22" s="40" t="s">
        <v>935</v>
      </c>
      <c r="B22" s="41" t="s">
        <v>936</v>
      </c>
      <c r="C22" s="29">
        <v>79034012</v>
      </c>
      <c r="D22" s="29">
        <v>590235.51</v>
      </c>
      <c r="E22" s="29">
        <f t="shared" si="2"/>
        <v>79624247.510000005</v>
      </c>
      <c r="F22" s="29">
        <v>79624247.510000005</v>
      </c>
      <c r="G22" s="29">
        <v>79624247.510000005</v>
      </c>
      <c r="H22" s="29">
        <f t="shared" si="3"/>
        <v>0</v>
      </c>
    </row>
    <row r="23" spans="1:8" s="9" customFormat="1" x14ac:dyDescent="0.25">
      <c r="A23" s="40" t="s">
        <v>1210</v>
      </c>
      <c r="B23" s="41" t="s">
        <v>67</v>
      </c>
      <c r="C23" s="29">
        <v>0</v>
      </c>
      <c r="D23" s="29">
        <v>139705462.31</v>
      </c>
      <c r="E23" s="29">
        <f t="shared" si="2"/>
        <v>139705462.31</v>
      </c>
      <c r="F23" s="29">
        <v>139705462.31</v>
      </c>
      <c r="G23" s="29">
        <v>139705462.31</v>
      </c>
      <c r="H23" s="29">
        <f t="shared" si="3"/>
        <v>0</v>
      </c>
    </row>
    <row r="24" spans="1:8" s="9" customFormat="1" x14ac:dyDescent="0.25">
      <c r="A24" s="40" t="s">
        <v>937</v>
      </c>
      <c r="B24" s="41" t="s">
        <v>938</v>
      </c>
      <c r="C24" s="29">
        <v>62954085</v>
      </c>
      <c r="D24" s="29">
        <v>-62033781</v>
      </c>
      <c r="E24" s="29">
        <f t="shared" si="2"/>
        <v>920304</v>
      </c>
      <c r="F24" s="29">
        <v>920304</v>
      </c>
      <c r="G24" s="29">
        <v>920304</v>
      </c>
      <c r="H24" s="29">
        <f t="shared" si="3"/>
        <v>0</v>
      </c>
    </row>
    <row r="25" spans="1:8" s="9" customFormat="1" x14ac:dyDescent="0.25">
      <c r="A25" s="40" t="s">
        <v>1359</v>
      </c>
      <c r="B25" s="41" t="s">
        <v>1360</v>
      </c>
      <c r="C25" s="29">
        <v>0</v>
      </c>
      <c r="D25" s="29">
        <v>1892285.17</v>
      </c>
      <c r="E25" s="29">
        <f t="shared" si="2"/>
        <v>1892285.17</v>
      </c>
      <c r="F25" s="29">
        <v>1892285.17</v>
      </c>
      <c r="G25" s="29">
        <v>1892285.17</v>
      </c>
      <c r="H25" s="29">
        <f t="shared" si="3"/>
        <v>0</v>
      </c>
    </row>
    <row r="26" spans="1:8" s="9" customFormat="1" x14ac:dyDescent="0.25">
      <c r="A26" s="40" t="s">
        <v>939</v>
      </c>
      <c r="B26" s="41" t="s">
        <v>940</v>
      </c>
      <c r="C26" s="29">
        <v>675502072</v>
      </c>
      <c r="D26" s="29">
        <v>-30581742.579999998</v>
      </c>
      <c r="E26" s="29">
        <f t="shared" si="2"/>
        <v>644920329.41999996</v>
      </c>
      <c r="F26" s="29">
        <v>644920329.41999996</v>
      </c>
      <c r="G26" s="29">
        <v>644920329.41999996</v>
      </c>
      <c r="H26" s="29">
        <f t="shared" si="3"/>
        <v>0</v>
      </c>
    </row>
    <row r="27" spans="1:8" s="9" customFormat="1" x14ac:dyDescent="0.25">
      <c r="A27" s="40" t="s">
        <v>941</v>
      </c>
      <c r="B27" s="41" t="s">
        <v>390</v>
      </c>
      <c r="C27" s="29">
        <v>419961773</v>
      </c>
      <c r="D27" s="29">
        <v>-410387543.81</v>
      </c>
      <c r="E27" s="29">
        <f t="shared" si="2"/>
        <v>9574229.1899999976</v>
      </c>
      <c r="F27" s="29">
        <v>9574229.1899999995</v>
      </c>
      <c r="G27" s="29">
        <v>9574229.1899999995</v>
      </c>
      <c r="H27" s="29">
        <f t="shared" si="3"/>
        <v>0</v>
      </c>
    </row>
    <row r="28" spans="1:8" s="9" customFormat="1" x14ac:dyDescent="0.25">
      <c r="A28" s="40" t="s">
        <v>942</v>
      </c>
      <c r="B28" s="41" t="s">
        <v>943</v>
      </c>
      <c r="C28" s="29">
        <v>0</v>
      </c>
      <c r="D28" s="29">
        <v>1715745.65</v>
      </c>
      <c r="E28" s="29">
        <f t="shared" si="2"/>
        <v>1715745.65</v>
      </c>
      <c r="F28" s="29">
        <v>1715745.65</v>
      </c>
      <c r="G28" s="29">
        <v>747711.07</v>
      </c>
      <c r="H28" s="29">
        <f t="shared" si="3"/>
        <v>0</v>
      </c>
    </row>
    <row r="29" spans="1:8" s="9" customFormat="1" x14ac:dyDescent="0.25">
      <c r="A29" s="40" t="s">
        <v>944</v>
      </c>
      <c r="B29" s="41" t="s">
        <v>945</v>
      </c>
      <c r="C29" s="29">
        <v>0</v>
      </c>
      <c r="D29" s="29">
        <v>2145400</v>
      </c>
      <c r="E29" s="29">
        <f t="shared" si="2"/>
        <v>2145400</v>
      </c>
      <c r="F29" s="29">
        <v>2145400</v>
      </c>
      <c r="G29" s="29">
        <v>2145400</v>
      </c>
      <c r="H29" s="29">
        <f t="shared" si="3"/>
        <v>0</v>
      </c>
    </row>
    <row r="30" spans="1:8" s="9" customFormat="1" x14ac:dyDescent="0.25">
      <c r="A30" s="40" t="s">
        <v>1211</v>
      </c>
      <c r="B30" s="41" t="s">
        <v>1212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3"/>
        <v>0</v>
      </c>
    </row>
    <row r="31" spans="1:8" s="9" customFormat="1" x14ac:dyDescent="0.25">
      <c r="A31" s="40" t="s">
        <v>946</v>
      </c>
      <c r="B31" s="41" t="s">
        <v>947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3"/>
        <v>0</v>
      </c>
    </row>
    <row r="32" spans="1:8" s="9" customFormat="1" x14ac:dyDescent="0.25">
      <c r="A32" s="40" t="s">
        <v>1361</v>
      </c>
      <c r="B32" s="41" t="s">
        <v>1362</v>
      </c>
      <c r="C32" s="29">
        <v>0</v>
      </c>
      <c r="D32" s="29">
        <v>822000</v>
      </c>
      <c r="E32" s="29">
        <f t="shared" si="2"/>
        <v>822000</v>
      </c>
      <c r="F32" s="29">
        <v>822000</v>
      </c>
      <c r="G32" s="29">
        <v>822000</v>
      </c>
      <c r="H32" s="29">
        <f t="shared" si="3"/>
        <v>0</v>
      </c>
    </row>
    <row r="33" spans="1:8" s="9" customFormat="1" x14ac:dyDescent="0.25">
      <c r="A33" s="39" t="s">
        <v>172</v>
      </c>
      <c r="B33" s="24" t="s">
        <v>173</v>
      </c>
      <c r="C33" s="25">
        <f>SUM(C34:C37)</f>
        <v>4317595</v>
      </c>
      <c r="D33" s="25">
        <f t="shared" ref="D33:G33" si="6">SUM(D34:D37)</f>
        <v>43362491.649999999</v>
      </c>
      <c r="E33" s="25">
        <f t="shared" si="2"/>
        <v>47680086.649999999</v>
      </c>
      <c r="F33" s="25">
        <f t="shared" si="6"/>
        <v>47680086.649999999</v>
      </c>
      <c r="G33" s="25">
        <f t="shared" si="6"/>
        <v>47680086.649999999</v>
      </c>
      <c r="H33" s="25">
        <f t="shared" si="3"/>
        <v>0</v>
      </c>
    </row>
    <row r="34" spans="1:8" s="9" customFormat="1" x14ac:dyDescent="0.25">
      <c r="A34" s="40" t="s">
        <v>948</v>
      </c>
      <c r="B34" s="41" t="s">
        <v>173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f t="shared" si="3"/>
        <v>0</v>
      </c>
    </row>
    <row r="35" spans="1:8" s="9" customFormat="1" x14ac:dyDescent="0.25">
      <c r="A35" s="40" t="s">
        <v>1213</v>
      </c>
      <c r="B35" s="41" t="s">
        <v>1214</v>
      </c>
      <c r="C35" s="29">
        <v>0</v>
      </c>
      <c r="D35" s="29">
        <v>29556207.739999998</v>
      </c>
      <c r="E35" s="29">
        <f t="shared" si="2"/>
        <v>29556207.739999998</v>
      </c>
      <c r="F35" s="29">
        <v>29556207.739999998</v>
      </c>
      <c r="G35" s="29">
        <v>29556207.739999998</v>
      </c>
      <c r="H35" s="29">
        <f t="shared" si="3"/>
        <v>0</v>
      </c>
    </row>
    <row r="36" spans="1:8" s="9" customFormat="1" x14ac:dyDescent="0.25">
      <c r="A36" s="40" t="s">
        <v>949</v>
      </c>
      <c r="B36" s="41" t="s">
        <v>950</v>
      </c>
      <c r="C36" s="29">
        <v>4317595</v>
      </c>
      <c r="D36" s="29">
        <v>12704694.810000001</v>
      </c>
      <c r="E36" s="29">
        <f t="shared" si="2"/>
        <v>17022289.810000002</v>
      </c>
      <c r="F36" s="29">
        <v>17022289.809999999</v>
      </c>
      <c r="G36" s="29">
        <v>17022289.809999999</v>
      </c>
      <c r="H36" s="29">
        <f t="shared" si="3"/>
        <v>0</v>
      </c>
    </row>
    <row r="37" spans="1:8" s="9" customFormat="1" x14ac:dyDescent="0.25">
      <c r="A37" s="40" t="s">
        <v>951</v>
      </c>
      <c r="B37" s="41" t="s">
        <v>952</v>
      </c>
      <c r="C37" s="29">
        <v>0</v>
      </c>
      <c r="D37" s="29">
        <v>1101589.1000000001</v>
      </c>
      <c r="E37" s="29">
        <f t="shared" si="2"/>
        <v>1101589.1000000001</v>
      </c>
      <c r="F37" s="29">
        <v>1101589.1000000001</v>
      </c>
      <c r="G37" s="29">
        <v>1101589.1000000001</v>
      </c>
      <c r="H37" s="29">
        <f t="shared" si="3"/>
        <v>0</v>
      </c>
    </row>
    <row r="38" spans="1:8" s="9" customFormat="1" x14ac:dyDescent="0.25">
      <c r="A38" s="2"/>
      <c r="B38" s="44"/>
      <c r="C38" s="45"/>
      <c r="D38" s="45"/>
      <c r="E38" s="45"/>
      <c r="F38" s="45"/>
      <c r="G38" s="45"/>
      <c r="H38" s="45"/>
    </row>
    <row r="39" spans="1:8" x14ac:dyDescent="0.25">
      <c r="A39" s="3"/>
      <c r="B39" s="48" t="s">
        <v>12</v>
      </c>
      <c r="C39" s="47">
        <f>SUM(C13)</f>
        <v>1693276996</v>
      </c>
      <c r="D39" s="47">
        <f t="shared" ref="D39:H39" si="7">SUM(D13)</f>
        <v>-306257149.10000002</v>
      </c>
      <c r="E39" s="47">
        <f t="shared" si="7"/>
        <v>1387019846.9000001</v>
      </c>
      <c r="F39" s="47">
        <f t="shared" si="7"/>
        <v>1387019846.9000001</v>
      </c>
      <c r="G39" s="47">
        <f t="shared" si="7"/>
        <v>1386051812.3200002</v>
      </c>
      <c r="H39" s="47">
        <f t="shared" si="7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H40" sqref="H40"/>
    </sheetView>
  </sheetViews>
  <sheetFormatPr baseColWidth="10" defaultRowHeight="15" x14ac:dyDescent="0.25"/>
  <cols>
    <col min="1" max="1" width="14.28515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953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 t="shared" ref="C13:D13" si="0">C14+C25+C27+C29+C32+C34+C36+C38+C41+C43+C45+C59+C61+C63</f>
        <v>710286771</v>
      </c>
      <c r="D13" s="25">
        <f t="shared" si="0"/>
        <v>1413538223.05</v>
      </c>
      <c r="E13" s="25">
        <f>E14+E25+E27+E29+E32+E34+E36+E38+E41+E43+E45+E59+E61+E63</f>
        <v>2123824994.05</v>
      </c>
      <c r="F13" s="25">
        <f t="shared" ref="F13:G13" si="1">F14+F25+F27+F29+F32+F34+F36+F38+F41+F43+F45+F59+F61+F63</f>
        <v>2123824994.05</v>
      </c>
      <c r="G13" s="25">
        <f t="shared" si="1"/>
        <v>2115558127.21</v>
      </c>
      <c r="H13" s="25">
        <f t="shared" ref="H13" si="2">H14+H25+H27+H29+H32+H34+H36+H38+H41+H43+H45+H61</f>
        <v>0</v>
      </c>
    </row>
    <row r="14" spans="1:8" s="9" customFormat="1" x14ac:dyDescent="0.25">
      <c r="A14" s="39" t="s">
        <v>174</v>
      </c>
      <c r="B14" s="24" t="s">
        <v>175</v>
      </c>
      <c r="C14" s="25">
        <f>SUM(C15:C24)</f>
        <v>212069160</v>
      </c>
      <c r="D14" s="25">
        <f>SUM(D15:D24)</f>
        <v>-51026992.520000011</v>
      </c>
      <c r="E14" s="25">
        <f>C14+D14</f>
        <v>161042167.47999999</v>
      </c>
      <c r="F14" s="25">
        <f>SUM(F15:F24)</f>
        <v>161042167.47999999</v>
      </c>
      <c r="G14" s="25">
        <f>SUM(G15:G24)</f>
        <v>161042167.47999999</v>
      </c>
      <c r="H14" s="25">
        <f>E14-F14</f>
        <v>0</v>
      </c>
    </row>
    <row r="15" spans="1:8" s="9" customFormat="1" x14ac:dyDescent="0.25">
      <c r="A15" s="40" t="s">
        <v>954</v>
      </c>
      <c r="B15" s="41" t="s">
        <v>955</v>
      </c>
      <c r="C15" s="29">
        <v>212069160</v>
      </c>
      <c r="D15" s="29">
        <v>-212069160</v>
      </c>
      <c r="E15" s="29">
        <f t="shared" ref="E15:E67" si="3">C15+D15</f>
        <v>0</v>
      </c>
      <c r="F15" s="29">
        <v>0</v>
      </c>
      <c r="G15" s="29">
        <v>0</v>
      </c>
      <c r="H15" s="29">
        <f t="shared" ref="H15:H67" si="4">E15-F15</f>
        <v>0</v>
      </c>
    </row>
    <row r="16" spans="1:8" s="9" customFormat="1" x14ac:dyDescent="0.25">
      <c r="A16" s="40" t="s">
        <v>956</v>
      </c>
      <c r="B16" s="41" t="s">
        <v>957</v>
      </c>
      <c r="C16" s="29">
        <v>0</v>
      </c>
      <c r="D16" s="29">
        <v>74122653.950000003</v>
      </c>
      <c r="E16" s="29">
        <f t="shared" si="3"/>
        <v>74122653.950000003</v>
      </c>
      <c r="F16" s="29">
        <v>74122653.950000003</v>
      </c>
      <c r="G16" s="29">
        <v>74122653.950000003</v>
      </c>
      <c r="H16" s="29">
        <f t="shared" si="4"/>
        <v>0</v>
      </c>
    </row>
    <row r="17" spans="1:8" s="9" customFormat="1" x14ac:dyDescent="0.25">
      <c r="A17" s="40" t="s">
        <v>958</v>
      </c>
      <c r="B17" s="41" t="s">
        <v>959</v>
      </c>
      <c r="C17" s="29">
        <v>0</v>
      </c>
      <c r="D17" s="29">
        <v>22896123.5</v>
      </c>
      <c r="E17" s="29">
        <f t="shared" si="3"/>
        <v>22896123.5</v>
      </c>
      <c r="F17" s="29">
        <v>22896123.5</v>
      </c>
      <c r="G17" s="29">
        <v>22896123.5</v>
      </c>
      <c r="H17" s="29">
        <f t="shared" si="4"/>
        <v>0</v>
      </c>
    </row>
    <row r="18" spans="1:8" s="9" customFormat="1" x14ac:dyDescent="0.25">
      <c r="A18" s="40" t="s">
        <v>960</v>
      </c>
      <c r="B18" s="41" t="s">
        <v>961</v>
      </c>
      <c r="C18" s="29">
        <v>0</v>
      </c>
      <c r="D18" s="29">
        <v>20948272.640000001</v>
      </c>
      <c r="E18" s="29">
        <f t="shared" si="3"/>
        <v>20948272.640000001</v>
      </c>
      <c r="F18" s="29">
        <v>20948272.640000001</v>
      </c>
      <c r="G18" s="29">
        <v>20948272.640000001</v>
      </c>
      <c r="H18" s="29">
        <f t="shared" si="4"/>
        <v>0</v>
      </c>
    </row>
    <row r="19" spans="1:8" s="9" customFormat="1" x14ac:dyDescent="0.25">
      <c r="A19" s="40" t="s">
        <v>962</v>
      </c>
      <c r="B19" s="41" t="s">
        <v>963</v>
      </c>
      <c r="C19" s="29">
        <v>0</v>
      </c>
      <c r="D19" s="29">
        <v>13631776.310000001</v>
      </c>
      <c r="E19" s="29">
        <f t="shared" si="3"/>
        <v>13631776.310000001</v>
      </c>
      <c r="F19" s="29">
        <v>13631776.310000001</v>
      </c>
      <c r="G19" s="29">
        <v>13631776.310000001</v>
      </c>
      <c r="H19" s="29">
        <f t="shared" si="4"/>
        <v>0</v>
      </c>
    </row>
    <row r="20" spans="1:8" s="9" customFormat="1" x14ac:dyDescent="0.25">
      <c r="A20" s="40" t="s">
        <v>964</v>
      </c>
      <c r="B20" s="41" t="s">
        <v>965</v>
      </c>
      <c r="C20" s="29">
        <v>0</v>
      </c>
      <c r="D20" s="29">
        <v>9439378.5</v>
      </c>
      <c r="E20" s="29">
        <f t="shared" si="3"/>
        <v>9439378.5</v>
      </c>
      <c r="F20" s="29">
        <v>9439378.5</v>
      </c>
      <c r="G20" s="29">
        <v>9439378.5</v>
      </c>
      <c r="H20" s="29">
        <f t="shared" si="4"/>
        <v>0</v>
      </c>
    </row>
    <row r="21" spans="1:8" s="9" customFormat="1" x14ac:dyDescent="0.25">
      <c r="A21" s="40" t="s">
        <v>966</v>
      </c>
      <c r="B21" s="41" t="s">
        <v>967</v>
      </c>
      <c r="C21" s="29">
        <v>0</v>
      </c>
      <c r="D21" s="29">
        <v>10001981.289999999</v>
      </c>
      <c r="E21" s="29">
        <f t="shared" si="3"/>
        <v>10001981.289999999</v>
      </c>
      <c r="F21" s="29">
        <v>10001981.289999999</v>
      </c>
      <c r="G21" s="29">
        <v>10001981.289999999</v>
      </c>
      <c r="H21" s="29">
        <f t="shared" si="4"/>
        <v>0</v>
      </c>
    </row>
    <row r="22" spans="1:8" s="9" customFormat="1" x14ac:dyDescent="0.25">
      <c r="A22" s="40" t="s">
        <v>968</v>
      </c>
      <c r="B22" s="41" t="s">
        <v>969</v>
      </c>
      <c r="C22" s="29">
        <v>0</v>
      </c>
      <c r="D22" s="29">
        <v>0</v>
      </c>
      <c r="E22" s="29">
        <f t="shared" si="3"/>
        <v>0</v>
      </c>
      <c r="F22" s="29">
        <v>0</v>
      </c>
      <c r="G22" s="29">
        <v>0</v>
      </c>
      <c r="H22" s="29">
        <f t="shared" si="4"/>
        <v>0</v>
      </c>
    </row>
    <row r="23" spans="1:8" s="9" customFormat="1" x14ac:dyDescent="0.25">
      <c r="A23" s="40" t="s">
        <v>1215</v>
      </c>
      <c r="B23" s="41" t="s">
        <v>1216</v>
      </c>
      <c r="C23" s="29">
        <v>0</v>
      </c>
      <c r="D23" s="29">
        <v>10001981.289999999</v>
      </c>
      <c r="E23" s="29">
        <f t="shared" si="3"/>
        <v>10001981.289999999</v>
      </c>
      <c r="F23" s="29">
        <v>10001981.289999999</v>
      </c>
      <c r="G23" s="29">
        <v>10001981.289999999</v>
      </c>
      <c r="H23" s="29">
        <f t="shared" si="4"/>
        <v>0</v>
      </c>
    </row>
    <row r="24" spans="1:8" s="9" customFormat="1" x14ac:dyDescent="0.25">
      <c r="A24" s="40" t="s">
        <v>1217</v>
      </c>
      <c r="B24" s="41" t="s">
        <v>1218</v>
      </c>
      <c r="C24" s="29">
        <v>0</v>
      </c>
      <c r="D24" s="29">
        <v>0</v>
      </c>
      <c r="E24" s="29">
        <f t="shared" si="3"/>
        <v>0</v>
      </c>
      <c r="F24" s="29">
        <v>0</v>
      </c>
      <c r="G24" s="29">
        <v>0</v>
      </c>
      <c r="H24" s="29">
        <f t="shared" si="4"/>
        <v>0</v>
      </c>
    </row>
    <row r="25" spans="1:8" s="9" customFormat="1" x14ac:dyDescent="0.25">
      <c r="A25" s="39" t="s">
        <v>176</v>
      </c>
      <c r="B25" s="24" t="s">
        <v>177</v>
      </c>
      <c r="C25" s="25">
        <f>C26</f>
        <v>61171439</v>
      </c>
      <c r="D25" s="25">
        <f>D26</f>
        <v>-61171439</v>
      </c>
      <c r="E25" s="25">
        <f t="shared" si="3"/>
        <v>0</v>
      </c>
      <c r="F25" s="25">
        <f>F26</f>
        <v>0</v>
      </c>
      <c r="G25" s="25">
        <f>G26</f>
        <v>0</v>
      </c>
      <c r="H25" s="25">
        <f t="shared" si="4"/>
        <v>0</v>
      </c>
    </row>
    <row r="26" spans="1:8" s="9" customFormat="1" x14ac:dyDescent="0.25">
      <c r="A26" s="40" t="s">
        <v>970</v>
      </c>
      <c r="B26" s="41" t="s">
        <v>971</v>
      </c>
      <c r="C26" s="29">
        <v>61171439</v>
      </c>
      <c r="D26" s="29">
        <v>-61171439</v>
      </c>
      <c r="E26" s="29">
        <f t="shared" si="3"/>
        <v>0</v>
      </c>
      <c r="F26" s="29">
        <v>0</v>
      </c>
      <c r="G26" s="29">
        <v>0</v>
      </c>
      <c r="H26" s="29">
        <f t="shared" si="4"/>
        <v>0</v>
      </c>
    </row>
    <row r="27" spans="1:8" s="9" customFormat="1" x14ac:dyDescent="0.25">
      <c r="A27" s="39" t="s">
        <v>178</v>
      </c>
      <c r="B27" s="24" t="s">
        <v>179</v>
      </c>
      <c r="C27" s="25">
        <f>C28</f>
        <v>0</v>
      </c>
      <c r="D27" s="25">
        <f>D28</f>
        <v>0</v>
      </c>
      <c r="E27" s="25">
        <f t="shared" si="3"/>
        <v>0</v>
      </c>
      <c r="F27" s="25">
        <f>F28</f>
        <v>0</v>
      </c>
      <c r="G27" s="25">
        <f>G28</f>
        <v>0</v>
      </c>
      <c r="H27" s="25">
        <f t="shared" si="4"/>
        <v>0</v>
      </c>
    </row>
    <row r="28" spans="1:8" s="9" customFormat="1" x14ac:dyDescent="0.25">
      <c r="A28" s="40" t="s">
        <v>972</v>
      </c>
      <c r="B28" s="41" t="s">
        <v>973</v>
      </c>
      <c r="C28" s="29">
        <v>0</v>
      </c>
      <c r="D28" s="29">
        <v>0</v>
      </c>
      <c r="E28" s="29">
        <f t="shared" si="3"/>
        <v>0</v>
      </c>
      <c r="F28" s="29">
        <v>0</v>
      </c>
      <c r="G28" s="29">
        <v>0</v>
      </c>
      <c r="H28" s="29">
        <f t="shared" si="4"/>
        <v>0</v>
      </c>
    </row>
    <row r="29" spans="1:8" s="9" customFormat="1" x14ac:dyDescent="0.25">
      <c r="A29" s="39" t="s">
        <v>180</v>
      </c>
      <c r="B29" s="24" t="s">
        <v>181</v>
      </c>
      <c r="C29" s="25">
        <f>SUM(C30:C31)</f>
        <v>68061123</v>
      </c>
      <c r="D29" s="25">
        <f>SUM(D30:D31)</f>
        <v>-68061123</v>
      </c>
      <c r="E29" s="25">
        <f t="shared" si="3"/>
        <v>0</v>
      </c>
      <c r="F29" s="25">
        <f>SUM(F30:F31)</f>
        <v>0</v>
      </c>
      <c r="G29" s="25">
        <f>SUM(G30:G31)</f>
        <v>0</v>
      </c>
      <c r="H29" s="25">
        <f t="shared" si="4"/>
        <v>0</v>
      </c>
    </row>
    <row r="30" spans="1:8" s="9" customFormat="1" x14ac:dyDescent="0.25">
      <c r="A30" s="40" t="s">
        <v>974</v>
      </c>
      <c r="B30" s="41" t="s">
        <v>975</v>
      </c>
      <c r="C30" s="29">
        <v>15759119</v>
      </c>
      <c r="D30" s="29">
        <v>-15759119</v>
      </c>
      <c r="E30" s="29">
        <f t="shared" si="3"/>
        <v>0</v>
      </c>
      <c r="F30" s="29">
        <v>0</v>
      </c>
      <c r="G30" s="29">
        <v>0</v>
      </c>
      <c r="H30" s="29">
        <f t="shared" si="4"/>
        <v>0</v>
      </c>
    </row>
    <row r="31" spans="1:8" s="9" customFormat="1" x14ac:dyDescent="0.25">
      <c r="A31" s="40" t="s">
        <v>976</v>
      </c>
      <c r="B31" s="41" t="s">
        <v>977</v>
      </c>
      <c r="C31" s="29">
        <v>52302004</v>
      </c>
      <c r="D31" s="29">
        <v>-52302004</v>
      </c>
      <c r="E31" s="29">
        <f t="shared" si="3"/>
        <v>0</v>
      </c>
      <c r="F31" s="29">
        <v>0</v>
      </c>
      <c r="G31" s="29">
        <v>0</v>
      </c>
      <c r="H31" s="29">
        <f t="shared" si="4"/>
        <v>0</v>
      </c>
    </row>
    <row r="32" spans="1:8" s="9" customFormat="1" x14ac:dyDescent="0.25">
      <c r="A32" s="39" t="s">
        <v>182</v>
      </c>
      <c r="B32" s="24" t="s">
        <v>271</v>
      </c>
      <c r="C32" s="25">
        <f>C33</f>
        <v>15203413</v>
      </c>
      <c r="D32" s="25">
        <f>D33</f>
        <v>3402958.01</v>
      </c>
      <c r="E32" s="25">
        <f t="shared" si="3"/>
        <v>18606371.009999998</v>
      </c>
      <c r="F32" s="25">
        <f>F33</f>
        <v>18606371.010000002</v>
      </c>
      <c r="G32" s="25">
        <f>G33</f>
        <v>18606371.010000002</v>
      </c>
      <c r="H32" s="25">
        <f t="shared" si="4"/>
        <v>0</v>
      </c>
    </row>
    <row r="33" spans="1:8" s="9" customFormat="1" x14ac:dyDescent="0.25">
      <c r="A33" s="40" t="s">
        <v>978</v>
      </c>
      <c r="B33" s="41" t="s">
        <v>749</v>
      </c>
      <c r="C33" s="29">
        <v>15203413</v>
      </c>
      <c r="D33" s="29">
        <v>3402958.01</v>
      </c>
      <c r="E33" s="29">
        <f t="shared" si="3"/>
        <v>18606371.009999998</v>
      </c>
      <c r="F33" s="29">
        <v>18606371.010000002</v>
      </c>
      <c r="G33" s="42">
        <v>18606371.010000002</v>
      </c>
      <c r="H33" s="29">
        <f t="shared" si="4"/>
        <v>0</v>
      </c>
    </row>
    <row r="34" spans="1:8" s="9" customFormat="1" x14ac:dyDescent="0.25">
      <c r="A34" s="39" t="s">
        <v>183</v>
      </c>
      <c r="B34" s="24" t="s">
        <v>272</v>
      </c>
      <c r="C34" s="25">
        <f>C35</f>
        <v>44125200</v>
      </c>
      <c r="D34" s="25">
        <f>D35</f>
        <v>-1989234.22</v>
      </c>
      <c r="E34" s="25">
        <f t="shared" si="3"/>
        <v>42135965.780000001</v>
      </c>
      <c r="F34" s="25">
        <f>F35</f>
        <v>42135965.780000001</v>
      </c>
      <c r="G34" s="25">
        <f>G35</f>
        <v>41264292.68</v>
      </c>
      <c r="H34" s="25">
        <f t="shared" si="4"/>
        <v>0</v>
      </c>
    </row>
    <row r="35" spans="1:8" s="9" customFormat="1" x14ac:dyDescent="0.25">
      <c r="A35" s="40" t="s">
        <v>979</v>
      </c>
      <c r="B35" s="41" t="s">
        <v>59</v>
      </c>
      <c r="C35" s="29">
        <v>44125200</v>
      </c>
      <c r="D35" s="29">
        <v>-1989234.22</v>
      </c>
      <c r="E35" s="29">
        <f t="shared" si="3"/>
        <v>42135965.780000001</v>
      </c>
      <c r="F35" s="29">
        <v>42135965.780000001</v>
      </c>
      <c r="G35" s="42">
        <v>41264292.68</v>
      </c>
      <c r="H35" s="29">
        <f t="shared" si="4"/>
        <v>0</v>
      </c>
    </row>
    <row r="36" spans="1:8" s="9" customFormat="1" x14ac:dyDescent="0.25">
      <c r="A36" s="39" t="s">
        <v>1363</v>
      </c>
      <c r="B36" s="24" t="s">
        <v>938</v>
      </c>
      <c r="C36" s="25">
        <f>C37</f>
        <v>0</v>
      </c>
      <c r="D36" s="25">
        <f>D37</f>
        <v>35581041.810000002</v>
      </c>
      <c r="E36" s="25">
        <f t="shared" si="3"/>
        <v>35581041.810000002</v>
      </c>
      <c r="F36" s="25">
        <f>F37</f>
        <v>35581041.810000002</v>
      </c>
      <c r="G36" s="25">
        <f>G37</f>
        <v>35581041.810000002</v>
      </c>
      <c r="H36" s="25">
        <f t="shared" si="4"/>
        <v>0</v>
      </c>
    </row>
    <row r="37" spans="1:8" s="9" customFormat="1" x14ac:dyDescent="0.25">
      <c r="A37" s="40" t="s">
        <v>1364</v>
      </c>
      <c r="B37" s="41" t="s">
        <v>938</v>
      </c>
      <c r="C37" s="29">
        <v>0</v>
      </c>
      <c r="D37" s="29">
        <v>35581041.810000002</v>
      </c>
      <c r="E37" s="29">
        <f t="shared" si="3"/>
        <v>35581041.810000002</v>
      </c>
      <c r="F37" s="29">
        <v>35581041.810000002</v>
      </c>
      <c r="G37" s="42">
        <v>35581041.810000002</v>
      </c>
      <c r="H37" s="29">
        <f t="shared" si="4"/>
        <v>0</v>
      </c>
    </row>
    <row r="38" spans="1:8" s="9" customFormat="1" x14ac:dyDescent="0.25">
      <c r="A38" s="39" t="s">
        <v>185</v>
      </c>
      <c r="B38" s="24" t="s">
        <v>273</v>
      </c>
      <c r="C38" s="25">
        <f>SUM(C39:C40)</f>
        <v>0</v>
      </c>
      <c r="D38" s="25">
        <f>SUM(D39:D40)</f>
        <v>1419351.21</v>
      </c>
      <c r="E38" s="25">
        <f t="shared" si="3"/>
        <v>1419351.21</v>
      </c>
      <c r="F38" s="25">
        <f>SUM(F39:F40)</f>
        <v>1419351.21</v>
      </c>
      <c r="G38" s="25">
        <f>SUM(G39:G40)</f>
        <v>1419351.21</v>
      </c>
      <c r="H38" s="25">
        <f t="shared" si="4"/>
        <v>0</v>
      </c>
    </row>
    <row r="39" spans="1:8" s="9" customFormat="1" x14ac:dyDescent="0.25">
      <c r="A39" s="40" t="s">
        <v>980</v>
      </c>
      <c r="B39" s="41" t="s">
        <v>981</v>
      </c>
      <c r="C39" s="29">
        <v>0</v>
      </c>
      <c r="D39" s="29">
        <v>997520.69</v>
      </c>
      <c r="E39" s="29">
        <f t="shared" si="3"/>
        <v>997520.69</v>
      </c>
      <c r="F39" s="29">
        <v>997520.69</v>
      </c>
      <c r="G39" s="42">
        <v>997520.69</v>
      </c>
      <c r="H39" s="29">
        <f t="shared" si="4"/>
        <v>0</v>
      </c>
    </row>
    <row r="40" spans="1:8" s="9" customFormat="1" x14ac:dyDescent="0.25">
      <c r="A40" s="62" t="s">
        <v>1365</v>
      </c>
      <c r="B40" s="63" t="s">
        <v>1366</v>
      </c>
      <c r="C40" s="32">
        <v>0</v>
      </c>
      <c r="D40" s="32">
        <v>421830.52</v>
      </c>
      <c r="E40" s="32">
        <f t="shared" si="3"/>
        <v>421830.52</v>
      </c>
      <c r="F40" s="32">
        <v>421830.52</v>
      </c>
      <c r="G40" s="86">
        <v>421830.52</v>
      </c>
      <c r="H40" s="32">
        <f t="shared" si="4"/>
        <v>0</v>
      </c>
    </row>
    <row r="41" spans="1:8" s="9" customFormat="1" x14ac:dyDescent="0.25">
      <c r="A41" s="39" t="s">
        <v>186</v>
      </c>
      <c r="B41" s="24" t="s">
        <v>187</v>
      </c>
      <c r="C41" s="25">
        <f>C42</f>
        <v>0</v>
      </c>
      <c r="D41" s="25">
        <f t="shared" ref="D41:G41" si="5">D42</f>
        <v>28635985.25</v>
      </c>
      <c r="E41" s="25">
        <f t="shared" si="5"/>
        <v>28635985.25</v>
      </c>
      <c r="F41" s="25">
        <f t="shared" si="5"/>
        <v>28635985.25</v>
      </c>
      <c r="G41" s="25">
        <f t="shared" si="5"/>
        <v>27299990.98</v>
      </c>
      <c r="H41" s="25">
        <f t="shared" si="4"/>
        <v>0</v>
      </c>
    </row>
    <row r="42" spans="1:8" s="9" customFormat="1" x14ac:dyDescent="0.25">
      <c r="A42" s="40" t="s">
        <v>982</v>
      </c>
      <c r="B42" s="41" t="s">
        <v>943</v>
      </c>
      <c r="C42" s="29">
        <v>0</v>
      </c>
      <c r="D42" s="29">
        <v>28635985.25</v>
      </c>
      <c r="E42" s="29">
        <f t="shared" si="3"/>
        <v>28635985.25</v>
      </c>
      <c r="F42" s="29">
        <v>28635985.25</v>
      </c>
      <c r="G42" s="42">
        <v>27299990.98</v>
      </c>
      <c r="H42" s="29">
        <f t="shared" si="4"/>
        <v>0</v>
      </c>
    </row>
    <row r="43" spans="1:8" s="9" customFormat="1" x14ac:dyDescent="0.25">
      <c r="A43" s="39" t="s">
        <v>189</v>
      </c>
      <c r="B43" s="24" t="s">
        <v>274</v>
      </c>
      <c r="C43" s="25">
        <f>C44</f>
        <v>0</v>
      </c>
      <c r="D43" s="25">
        <f>D44</f>
        <v>0</v>
      </c>
      <c r="E43" s="25">
        <f t="shared" si="3"/>
        <v>0</v>
      </c>
      <c r="F43" s="25">
        <f>F44</f>
        <v>0</v>
      </c>
      <c r="G43" s="25">
        <f>G44</f>
        <v>0</v>
      </c>
      <c r="H43" s="25">
        <f t="shared" si="4"/>
        <v>0</v>
      </c>
    </row>
    <row r="44" spans="1:8" s="9" customFormat="1" x14ac:dyDescent="0.25">
      <c r="A44" s="40" t="s">
        <v>983</v>
      </c>
      <c r="B44" s="41" t="s">
        <v>984</v>
      </c>
      <c r="C44" s="29">
        <v>0</v>
      </c>
      <c r="D44" s="29">
        <v>0</v>
      </c>
      <c r="E44" s="29">
        <f t="shared" si="3"/>
        <v>0</v>
      </c>
      <c r="F44" s="29">
        <v>0</v>
      </c>
      <c r="G44" s="29">
        <v>0</v>
      </c>
      <c r="H44" s="29">
        <f t="shared" si="4"/>
        <v>0</v>
      </c>
    </row>
    <row r="45" spans="1:8" s="9" customFormat="1" x14ac:dyDescent="0.25">
      <c r="A45" s="39" t="s">
        <v>190</v>
      </c>
      <c r="B45" s="24" t="s">
        <v>191</v>
      </c>
      <c r="C45" s="25">
        <f>SUM(C46:C58)</f>
        <v>109656436</v>
      </c>
      <c r="D45" s="25">
        <f>SUM(D46:D58)</f>
        <v>120180285.23999998</v>
      </c>
      <c r="E45" s="25">
        <f t="shared" si="3"/>
        <v>229836721.23999998</v>
      </c>
      <c r="F45" s="25">
        <f>SUM(F46:F58)</f>
        <v>229836721.24000001</v>
      </c>
      <c r="G45" s="43">
        <f>SUM(G46:G58)</f>
        <v>223777521.77000001</v>
      </c>
      <c r="H45" s="25">
        <f t="shared" si="4"/>
        <v>0</v>
      </c>
    </row>
    <row r="46" spans="1:8" s="9" customFormat="1" x14ac:dyDescent="0.25">
      <c r="A46" s="40" t="s">
        <v>985</v>
      </c>
      <c r="B46" s="41" t="s">
        <v>1219</v>
      </c>
      <c r="C46" s="29">
        <v>17542638</v>
      </c>
      <c r="D46" s="29">
        <v>174964572.56999999</v>
      </c>
      <c r="E46" s="29">
        <f t="shared" si="3"/>
        <v>192507210.56999999</v>
      </c>
      <c r="F46" s="29">
        <v>192507210.56999999</v>
      </c>
      <c r="G46" s="42">
        <v>186448011.09999999</v>
      </c>
      <c r="H46" s="29">
        <f t="shared" si="4"/>
        <v>0</v>
      </c>
    </row>
    <row r="47" spans="1:8" s="9" customFormat="1" x14ac:dyDescent="0.25">
      <c r="A47" s="40" t="s">
        <v>986</v>
      </c>
      <c r="B47" s="41" t="s">
        <v>1220</v>
      </c>
      <c r="C47" s="29">
        <v>72258516</v>
      </c>
      <c r="D47" s="29">
        <v>-63802906.710000001</v>
      </c>
      <c r="E47" s="29">
        <f t="shared" si="3"/>
        <v>8455609.2899999991</v>
      </c>
      <c r="F47" s="29">
        <v>8455609.2899999991</v>
      </c>
      <c r="G47" s="42">
        <v>8455609.2899999991</v>
      </c>
      <c r="H47" s="29">
        <f t="shared" si="4"/>
        <v>0</v>
      </c>
    </row>
    <row r="48" spans="1:8" s="9" customFormat="1" x14ac:dyDescent="0.25">
      <c r="A48" s="40" t="s">
        <v>987</v>
      </c>
      <c r="B48" s="41" t="s">
        <v>1221</v>
      </c>
      <c r="C48" s="29">
        <v>15518482</v>
      </c>
      <c r="D48" s="29">
        <v>-15518482</v>
      </c>
      <c r="E48" s="29">
        <f t="shared" si="3"/>
        <v>0</v>
      </c>
      <c r="F48" s="29">
        <v>0</v>
      </c>
      <c r="G48" s="42">
        <v>0</v>
      </c>
      <c r="H48" s="29">
        <f t="shared" si="4"/>
        <v>0</v>
      </c>
    </row>
    <row r="49" spans="1:8" s="9" customFormat="1" x14ac:dyDescent="0.25">
      <c r="A49" s="40" t="s">
        <v>988</v>
      </c>
      <c r="B49" s="41" t="s">
        <v>989</v>
      </c>
      <c r="C49" s="29">
        <v>566800</v>
      </c>
      <c r="D49" s="29">
        <v>569480.12</v>
      </c>
      <c r="E49" s="29">
        <f t="shared" si="3"/>
        <v>1136280.1200000001</v>
      </c>
      <c r="F49" s="29">
        <v>1136280.1200000001</v>
      </c>
      <c r="G49" s="42">
        <v>1136280.1200000001</v>
      </c>
      <c r="H49" s="29">
        <f t="shared" si="4"/>
        <v>0</v>
      </c>
    </row>
    <row r="50" spans="1:8" s="9" customFormat="1" x14ac:dyDescent="0.25">
      <c r="A50" s="40" t="s">
        <v>990</v>
      </c>
      <c r="B50" s="41" t="s">
        <v>991</v>
      </c>
      <c r="C50" s="29">
        <v>0</v>
      </c>
      <c r="D50" s="29">
        <v>600000</v>
      </c>
      <c r="E50" s="29">
        <f t="shared" si="3"/>
        <v>600000</v>
      </c>
      <c r="F50" s="29">
        <v>600000</v>
      </c>
      <c r="G50" s="42">
        <v>600000</v>
      </c>
      <c r="H50" s="29">
        <f t="shared" si="4"/>
        <v>0</v>
      </c>
    </row>
    <row r="51" spans="1:8" s="9" customFormat="1" x14ac:dyDescent="0.25">
      <c r="A51" s="40" t="s">
        <v>1367</v>
      </c>
      <c r="B51" s="41" t="s">
        <v>1368</v>
      </c>
      <c r="C51" s="29">
        <v>0</v>
      </c>
      <c r="D51" s="29">
        <v>240000</v>
      </c>
      <c r="E51" s="29">
        <f t="shared" si="3"/>
        <v>240000</v>
      </c>
      <c r="F51" s="29">
        <v>240000</v>
      </c>
      <c r="G51" s="42">
        <v>240000</v>
      </c>
      <c r="H51" s="29">
        <f t="shared" si="4"/>
        <v>0</v>
      </c>
    </row>
    <row r="52" spans="1:8" s="9" customFormat="1" x14ac:dyDescent="0.25">
      <c r="A52" s="40" t="s">
        <v>992</v>
      </c>
      <c r="B52" s="41" t="s">
        <v>1222</v>
      </c>
      <c r="C52" s="29">
        <v>3770000</v>
      </c>
      <c r="D52" s="29">
        <v>-3770000</v>
      </c>
      <c r="E52" s="29">
        <f t="shared" si="3"/>
        <v>0</v>
      </c>
      <c r="F52" s="29">
        <v>0</v>
      </c>
      <c r="G52" s="42">
        <v>0</v>
      </c>
      <c r="H52" s="29">
        <f t="shared" si="4"/>
        <v>0</v>
      </c>
    </row>
    <row r="53" spans="1:8" s="9" customFormat="1" x14ac:dyDescent="0.25">
      <c r="A53" s="40" t="s">
        <v>993</v>
      </c>
      <c r="B53" s="41" t="s">
        <v>994</v>
      </c>
      <c r="C53" s="29">
        <v>0</v>
      </c>
      <c r="D53" s="29">
        <v>0</v>
      </c>
      <c r="E53" s="29">
        <f t="shared" si="3"/>
        <v>0</v>
      </c>
      <c r="F53" s="29">
        <v>0</v>
      </c>
      <c r="G53" s="42">
        <v>0</v>
      </c>
      <c r="H53" s="29">
        <f t="shared" si="4"/>
        <v>0</v>
      </c>
    </row>
    <row r="54" spans="1:8" s="9" customFormat="1" x14ac:dyDescent="0.25">
      <c r="A54" s="40" t="s">
        <v>995</v>
      </c>
      <c r="B54" s="41" t="s">
        <v>996</v>
      </c>
      <c r="C54" s="29">
        <v>0</v>
      </c>
      <c r="D54" s="29">
        <v>7512198.0499999998</v>
      </c>
      <c r="E54" s="29">
        <f t="shared" si="3"/>
        <v>7512198.0499999998</v>
      </c>
      <c r="F54" s="29">
        <v>7512198.0499999998</v>
      </c>
      <c r="G54" s="42">
        <v>7512198.0499999998</v>
      </c>
      <c r="H54" s="29">
        <f t="shared" si="4"/>
        <v>0</v>
      </c>
    </row>
    <row r="55" spans="1:8" s="9" customFormat="1" x14ac:dyDescent="0.25">
      <c r="A55" s="40" t="s">
        <v>997</v>
      </c>
      <c r="B55" s="41" t="s">
        <v>998</v>
      </c>
      <c r="C55" s="29">
        <v>0</v>
      </c>
      <c r="D55" s="29">
        <v>9284207.7699999996</v>
      </c>
      <c r="E55" s="29">
        <f t="shared" si="3"/>
        <v>9284207.7699999996</v>
      </c>
      <c r="F55" s="29">
        <v>9284207.7699999996</v>
      </c>
      <c r="G55" s="42">
        <v>9284207.7699999996</v>
      </c>
      <c r="H55" s="29">
        <f t="shared" si="4"/>
        <v>0</v>
      </c>
    </row>
    <row r="56" spans="1:8" s="9" customFormat="1" x14ac:dyDescent="0.25">
      <c r="A56" s="40" t="s">
        <v>999</v>
      </c>
      <c r="B56" s="41" t="s">
        <v>1000</v>
      </c>
      <c r="C56" s="29">
        <v>0</v>
      </c>
      <c r="D56" s="29">
        <v>9664350.0199999996</v>
      </c>
      <c r="E56" s="29">
        <f t="shared" si="3"/>
        <v>9664350.0199999996</v>
      </c>
      <c r="F56" s="29">
        <v>9664350.0199999996</v>
      </c>
      <c r="G56" s="42">
        <v>9664350.0199999996</v>
      </c>
      <c r="H56" s="29">
        <f t="shared" si="4"/>
        <v>0</v>
      </c>
    </row>
    <row r="57" spans="1:8" s="9" customFormat="1" x14ac:dyDescent="0.25">
      <c r="A57" s="40" t="s">
        <v>1001</v>
      </c>
      <c r="B57" s="41" t="s">
        <v>1002</v>
      </c>
      <c r="C57" s="29">
        <v>0</v>
      </c>
      <c r="D57" s="29">
        <v>0</v>
      </c>
      <c r="E57" s="29">
        <f t="shared" si="3"/>
        <v>0</v>
      </c>
      <c r="F57" s="29">
        <v>0</v>
      </c>
      <c r="G57" s="75">
        <v>0</v>
      </c>
      <c r="H57" s="29">
        <f t="shared" si="4"/>
        <v>0</v>
      </c>
    </row>
    <row r="58" spans="1:8" s="9" customFormat="1" x14ac:dyDescent="0.25">
      <c r="A58" s="40" t="s">
        <v>1369</v>
      </c>
      <c r="B58" s="41" t="s">
        <v>1370</v>
      </c>
      <c r="C58" s="29">
        <v>0</v>
      </c>
      <c r="D58" s="29">
        <v>436865.42</v>
      </c>
      <c r="E58" s="29">
        <f t="shared" si="3"/>
        <v>436865.42</v>
      </c>
      <c r="F58" s="29">
        <v>436865.42</v>
      </c>
      <c r="G58" s="42">
        <v>436865.42</v>
      </c>
      <c r="H58" s="29">
        <f t="shared" si="4"/>
        <v>0</v>
      </c>
    </row>
    <row r="59" spans="1:8" s="9" customFormat="1" x14ac:dyDescent="0.25">
      <c r="A59" s="39" t="s">
        <v>1371</v>
      </c>
      <c r="B59" s="24" t="s">
        <v>1372</v>
      </c>
      <c r="C59" s="25">
        <f>C60</f>
        <v>0</v>
      </c>
      <c r="D59" s="25">
        <v>8857226.1799999997</v>
      </c>
      <c r="E59" s="25">
        <f t="shared" si="3"/>
        <v>8857226.1799999997</v>
      </c>
      <c r="F59" s="25">
        <v>8857226.1799999997</v>
      </c>
      <c r="G59" s="76">
        <v>8857226.1799999997</v>
      </c>
      <c r="H59" s="25">
        <f t="shared" si="4"/>
        <v>0</v>
      </c>
    </row>
    <row r="60" spans="1:8" s="9" customFormat="1" x14ac:dyDescent="0.25">
      <c r="A60" s="40" t="s">
        <v>1373</v>
      </c>
      <c r="B60" s="41" t="s">
        <v>1374</v>
      </c>
      <c r="C60" s="29">
        <v>0</v>
      </c>
      <c r="D60" s="29">
        <v>8857226.1799999997</v>
      </c>
      <c r="E60" s="29">
        <f t="shared" si="3"/>
        <v>8857226.1799999997</v>
      </c>
      <c r="F60" s="29">
        <v>8857226.1799999997</v>
      </c>
      <c r="G60" s="42">
        <v>8857226.1799999997</v>
      </c>
      <c r="H60" s="29">
        <f t="shared" si="4"/>
        <v>0</v>
      </c>
    </row>
    <row r="61" spans="1:8" s="9" customFormat="1" x14ac:dyDescent="0.25">
      <c r="A61" s="39" t="s">
        <v>1180</v>
      </c>
      <c r="B61" s="24" t="s">
        <v>1181</v>
      </c>
      <c r="C61" s="25">
        <f>C62</f>
        <v>200000000</v>
      </c>
      <c r="D61" s="25">
        <f>D62</f>
        <v>-17707518.199999999</v>
      </c>
      <c r="E61" s="25">
        <f t="shared" si="3"/>
        <v>182292481.80000001</v>
      </c>
      <c r="F61" s="25">
        <f>F62</f>
        <v>182292481.80000001</v>
      </c>
      <c r="G61" s="43">
        <f>G62</f>
        <v>182292481.80000001</v>
      </c>
      <c r="H61" s="25">
        <f t="shared" si="4"/>
        <v>0</v>
      </c>
    </row>
    <row r="62" spans="1:8" s="13" customFormat="1" x14ac:dyDescent="0.25">
      <c r="A62" s="40" t="s">
        <v>1223</v>
      </c>
      <c r="B62" s="41" t="s">
        <v>1181</v>
      </c>
      <c r="C62" s="29">
        <v>200000000</v>
      </c>
      <c r="D62" s="29">
        <v>-17707518.199999999</v>
      </c>
      <c r="E62" s="29">
        <f t="shared" si="3"/>
        <v>182292481.80000001</v>
      </c>
      <c r="F62" s="29">
        <v>182292481.80000001</v>
      </c>
      <c r="G62" s="42">
        <v>182292481.80000001</v>
      </c>
      <c r="H62" s="29">
        <f t="shared" si="4"/>
        <v>0</v>
      </c>
    </row>
    <row r="63" spans="1:8" s="13" customFormat="1" x14ac:dyDescent="0.25">
      <c r="A63" s="54" t="s">
        <v>1427</v>
      </c>
      <c r="B63" s="53" t="s">
        <v>1423</v>
      </c>
      <c r="C63" s="25">
        <f>SUM(C64:C67)</f>
        <v>0</v>
      </c>
      <c r="D63" s="25">
        <f>SUM(D64:D67)</f>
        <v>1415417682.29</v>
      </c>
      <c r="E63" s="25">
        <f t="shared" si="3"/>
        <v>1415417682.29</v>
      </c>
      <c r="F63" s="25">
        <f>SUM(F64:F67)</f>
        <v>1415417682.29</v>
      </c>
      <c r="G63" s="25">
        <f>SUM(G64:G67)</f>
        <v>1415417682.29</v>
      </c>
      <c r="H63" s="25">
        <f t="shared" si="4"/>
        <v>0</v>
      </c>
    </row>
    <row r="64" spans="1:8" s="13" customFormat="1" x14ac:dyDescent="0.25">
      <c r="A64" s="55" t="s">
        <v>1428</v>
      </c>
      <c r="B64" s="56" t="s">
        <v>464</v>
      </c>
      <c r="C64" s="29">
        <v>0</v>
      </c>
      <c r="D64" s="77">
        <v>9805336.5999999996</v>
      </c>
      <c r="E64" s="59">
        <f t="shared" si="3"/>
        <v>9805336.5999999996</v>
      </c>
      <c r="F64" s="77">
        <v>9805336.5999999996</v>
      </c>
      <c r="G64" s="29">
        <v>9805336.5999999996</v>
      </c>
      <c r="H64" s="29">
        <f t="shared" si="4"/>
        <v>0</v>
      </c>
    </row>
    <row r="65" spans="1:8" s="13" customFormat="1" x14ac:dyDescent="0.25">
      <c r="A65" s="55" t="s">
        <v>1429</v>
      </c>
      <c r="B65" s="56" t="s">
        <v>466</v>
      </c>
      <c r="C65" s="29">
        <v>0</v>
      </c>
      <c r="D65" s="77">
        <v>141288241.65000001</v>
      </c>
      <c r="E65" s="59">
        <f t="shared" si="3"/>
        <v>141288241.65000001</v>
      </c>
      <c r="F65" s="77">
        <v>141288241.65000001</v>
      </c>
      <c r="G65" s="29">
        <v>141288241.65000001</v>
      </c>
      <c r="H65" s="29">
        <f t="shared" si="4"/>
        <v>0</v>
      </c>
    </row>
    <row r="66" spans="1:8" s="13" customFormat="1" x14ac:dyDescent="0.25">
      <c r="A66" s="55" t="s">
        <v>1430</v>
      </c>
      <c r="B66" s="56" t="s">
        <v>468</v>
      </c>
      <c r="C66" s="29">
        <v>0</v>
      </c>
      <c r="D66" s="77">
        <v>682794554.22000003</v>
      </c>
      <c r="E66" s="59">
        <f t="shared" si="3"/>
        <v>682794554.22000003</v>
      </c>
      <c r="F66" s="77">
        <v>682794554.22000003</v>
      </c>
      <c r="G66" s="29">
        <v>682794554.22000003</v>
      </c>
      <c r="H66" s="29">
        <f t="shared" si="4"/>
        <v>0</v>
      </c>
    </row>
    <row r="67" spans="1:8" s="13" customFormat="1" x14ac:dyDescent="0.25">
      <c r="A67" s="55" t="s">
        <v>1431</v>
      </c>
      <c r="B67" s="56" t="s">
        <v>470</v>
      </c>
      <c r="C67" s="29">
        <v>0</v>
      </c>
      <c r="D67" s="77">
        <v>581529549.82000005</v>
      </c>
      <c r="E67" s="59">
        <f t="shared" si="3"/>
        <v>581529549.82000005</v>
      </c>
      <c r="F67" s="77">
        <v>581529549.82000005</v>
      </c>
      <c r="G67" s="29">
        <v>581529549.82000005</v>
      </c>
      <c r="H67" s="29">
        <f t="shared" si="4"/>
        <v>0</v>
      </c>
    </row>
    <row r="68" spans="1:8" s="13" customFormat="1" ht="8.25" customHeight="1" x14ac:dyDescent="0.25">
      <c r="A68" s="40"/>
      <c r="B68" s="41"/>
      <c r="C68" s="29"/>
      <c r="D68" s="29"/>
      <c r="E68" s="29"/>
      <c r="F68" s="29"/>
      <c r="G68" s="29"/>
      <c r="H68" s="29"/>
    </row>
    <row r="69" spans="1:8" x14ac:dyDescent="0.25">
      <c r="A69" s="18"/>
      <c r="B69" s="71" t="s">
        <v>12</v>
      </c>
      <c r="C69" s="36">
        <f>C13</f>
        <v>710286771</v>
      </c>
      <c r="D69" s="36">
        <f t="shared" ref="D69:H69" si="6">D13</f>
        <v>1413538223.05</v>
      </c>
      <c r="E69" s="36">
        <f t="shared" si="6"/>
        <v>2123824994.05</v>
      </c>
      <c r="F69" s="36">
        <f t="shared" si="6"/>
        <v>2123824994.05</v>
      </c>
      <c r="G69" s="36">
        <f t="shared" si="6"/>
        <v>2115558127.21</v>
      </c>
      <c r="H69" s="36">
        <f t="shared" si="6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7" sqref="A1:H7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193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79"/>
      <c r="B8" s="79"/>
      <c r="C8" s="79"/>
      <c r="D8" s="79"/>
      <c r="E8" s="79"/>
      <c r="F8" s="79"/>
      <c r="G8" s="79"/>
      <c r="H8" s="79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6" t="s">
        <v>267</v>
      </c>
      <c r="C13" s="25">
        <f>C14</f>
        <v>147026942</v>
      </c>
      <c r="D13" s="25">
        <f t="shared" ref="D13:H13" si="0">D14</f>
        <v>-22708504.41</v>
      </c>
      <c r="E13" s="25">
        <f t="shared" si="0"/>
        <v>124318437.59</v>
      </c>
      <c r="F13" s="25">
        <f t="shared" si="0"/>
        <v>124318437.59</v>
      </c>
      <c r="G13" s="25">
        <f t="shared" si="0"/>
        <v>124318437.59</v>
      </c>
      <c r="H13" s="25">
        <f t="shared" si="0"/>
        <v>0</v>
      </c>
    </row>
    <row r="14" spans="1:8" s="9" customFormat="1" x14ac:dyDescent="0.25">
      <c r="A14" s="39" t="s">
        <v>192</v>
      </c>
      <c r="B14" s="73" t="s">
        <v>193</v>
      </c>
      <c r="C14" s="25">
        <f>SUM(C15:C16)</f>
        <v>147026942</v>
      </c>
      <c r="D14" s="25">
        <f>SUM(D15:D16)</f>
        <v>-22708504.41</v>
      </c>
      <c r="E14" s="25">
        <f>C14+D14</f>
        <v>124318437.59</v>
      </c>
      <c r="F14" s="25">
        <f>SUM(F15:F16)</f>
        <v>124318437.59</v>
      </c>
      <c r="G14" s="25">
        <f>SUM(G15:G16)</f>
        <v>124318437.59</v>
      </c>
      <c r="H14" s="25">
        <f>E14-F14</f>
        <v>0</v>
      </c>
    </row>
    <row r="15" spans="1:8" s="9" customFormat="1" x14ac:dyDescent="0.25">
      <c r="A15" s="40" t="s">
        <v>1003</v>
      </c>
      <c r="B15" s="74" t="s">
        <v>1004</v>
      </c>
      <c r="C15" s="29">
        <v>147026942</v>
      </c>
      <c r="D15" s="29">
        <v>-54835156.460000001</v>
      </c>
      <c r="E15" s="29">
        <f t="shared" ref="E15:E16" si="1">C15+D15</f>
        <v>92191785.539999992</v>
      </c>
      <c r="F15" s="42">
        <v>92191785.540000007</v>
      </c>
      <c r="G15" s="29">
        <v>92191785.540000007</v>
      </c>
      <c r="H15" s="29">
        <f t="shared" ref="H15:H16" si="2">E15-F15</f>
        <v>0</v>
      </c>
    </row>
    <row r="16" spans="1:8" s="9" customFormat="1" x14ac:dyDescent="0.25">
      <c r="A16" s="40" t="s">
        <v>1005</v>
      </c>
      <c r="B16" s="74" t="s">
        <v>1006</v>
      </c>
      <c r="C16" s="29">
        <v>0</v>
      </c>
      <c r="D16" s="29">
        <v>32126652.050000001</v>
      </c>
      <c r="E16" s="29">
        <f t="shared" si="1"/>
        <v>32126652.050000001</v>
      </c>
      <c r="F16" s="42">
        <v>32126652.050000001</v>
      </c>
      <c r="G16" s="29">
        <v>32126652.050000001</v>
      </c>
      <c r="H16" s="29">
        <f t="shared" si="2"/>
        <v>0</v>
      </c>
    </row>
    <row r="17" spans="1:8" x14ac:dyDescent="0.25">
      <c r="A17" s="2"/>
      <c r="B17" s="78"/>
      <c r="C17" s="45"/>
      <c r="D17" s="45"/>
      <c r="E17" s="45"/>
      <c r="F17" s="45"/>
      <c r="G17" s="45"/>
      <c r="H17" s="45"/>
    </row>
    <row r="18" spans="1:8" x14ac:dyDescent="0.25">
      <c r="A18" s="3"/>
      <c r="B18" s="80" t="s">
        <v>12</v>
      </c>
      <c r="C18" s="47">
        <f>C13</f>
        <v>147026942</v>
      </c>
      <c r="D18" s="47">
        <f t="shared" ref="D18:H18" si="3">D13</f>
        <v>-22708504.41</v>
      </c>
      <c r="E18" s="47">
        <f t="shared" si="3"/>
        <v>124318437.59</v>
      </c>
      <c r="F18" s="47">
        <f t="shared" si="3"/>
        <v>124318437.59</v>
      </c>
      <c r="G18" s="47">
        <f t="shared" si="3"/>
        <v>124318437.59</v>
      </c>
      <c r="H18" s="47">
        <f t="shared" si="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7" sqref="A1:H7"/>
    </sheetView>
  </sheetViews>
  <sheetFormatPr baseColWidth="10" defaultRowHeight="15" x14ac:dyDescent="0.25"/>
  <cols>
    <col min="1" max="1" width="13.8554687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195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6" t="s">
        <v>267</v>
      </c>
      <c r="C13" s="25">
        <f>C14</f>
        <v>325929674</v>
      </c>
      <c r="D13" s="25">
        <f t="shared" ref="D13:H13" si="0">D14</f>
        <v>89960743.960000008</v>
      </c>
      <c r="E13" s="25">
        <f t="shared" si="0"/>
        <v>415890417.96000004</v>
      </c>
      <c r="F13" s="25">
        <f t="shared" si="0"/>
        <v>415890417.95999998</v>
      </c>
      <c r="G13" s="25">
        <f t="shared" si="0"/>
        <v>415890417.95999998</v>
      </c>
      <c r="H13" s="25">
        <f t="shared" si="0"/>
        <v>0</v>
      </c>
    </row>
    <row r="14" spans="1:8" s="9" customFormat="1" x14ac:dyDescent="0.25">
      <c r="A14" s="39" t="s">
        <v>194</v>
      </c>
      <c r="B14" s="73" t="s">
        <v>195</v>
      </c>
      <c r="C14" s="25">
        <f>SUM(C15:C16)</f>
        <v>325929674</v>
      </c>
      <c r="D14" s="25">
        <f t="shared" ref="D14:G14" si="1">SUM(D15:D16)</f>
        <v>89960743.960000008</v>
      </c>
      <c r="E14" s="25">
        <f>C14+D14</f>
        <v>415890417.96000004</v>
      </c>
      <c r="F14" s="81">
        <f t="shared" si="1"/>
        <v>415890417.95999998</v>
      </c>
      <c r="G14" s="25">
        <f t="shared" si="1"/>
        <v>415890417.95999998</v>
      </c>
      <c r="H14" s="25">
        <f>E14-F14</f>
        <v>0</v>
      </c>
    </row>
    <row r="15" spans="1:8" s="9" customFormat="1" x14ac:dyDescent="0.25">
      <c r="A15" s="40" t="s">
        <v>1007</v>
      </c>
      <c r="B15" s="74" t="s">
        <v>1008</v>
      </c>
      <c r="C15" s="29">
        <v>96951494</v>
      </c>
      <c r="D15" s="42">
        <v>12491663.18</v>
      </c>
      <c r="E15" s="29">
        <v>109443157.18000001</v>
      </c>
      <c r="F15" s="42">
        <v>109443157.18000001</v>
      </c>
      <c r="G15" s="29">
        <v>109443157.18000001</v>
      </c>
      <c r="H15" s="29">
        <f t="shared" ref="H15:H16" si="2">E15-F15</f>
        <v>0</v>
      </c>
    </row>
    <row r="16" spans="1:8" s="9" customFormat="1" x14ac:dyDescent="0.25">
      <c r="A16" s="40" t="s">
        <v>1009</v>
      </c>
      <c r="B16" s="74" t="s">
        <v>195</v>
      </c>
      <c r="C16" s="29">
        <v>228978180</v>
      </c>
      <c r="D16" s="42">
        <v>77469080.780000001</v>
      </c>
      <c r="E16" s="29">
        <v>306447260.77999997</v>
      </c>
      <c r="F16" s="42">
        <v>306447260.77999997</v>
      </c>
      <c r="G16" s="29">
        <v>306447260.77999997</v>
      </c>
      <c r="H16" s="29">
        <f t="shared" si="2"/>
        <v>0</v>
      </c>
    </row>
    <row r="17" spans="1:8" x14ac:dyDescent="0.25">
      <c r="A17" s="2"/>
      <c r="B17" s="78"/>
      <c r="C17" s="45"/>
      <c r="D17" s="45"/>
      <c r="E17" s="45"/>
      <c r="F17" s="45"/>
      <c r="G17" s="45"/>
      <c r="H17" s="45"/>
    </row>
    <row r="18" spans="1:8" x14ac:dyDescent="0.25">
      <c r="A18" s="3"/>
      <c r="B18" s="80" t="s">
        <v>12</v>
      </c>
      <c r="C18" s="47">
        <f>C13</f>
        <v>325929674</v>
      </c>
      <c r="D18" s="47">
        <f t="shared" ref="D18:H18" si="3">D13</f>
        <v>89960743.960000008</v>
      </c>
      <c r="E18" s="47">
        <f t="shared" si="3"/>
        <v>415890417.96000004</v>
      </c>
      <c r="F18" s="47">
        <f t="shared" si="3"/>
        <v>415890417.95999998</v>
      </c>
      <c r="G18" s="47">
        <f t="shared" si="3"/>
        <v>415890417.95999998</v>
      </c>
      <c r="H18" s="47">
        <f t="shared" si="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zoomScaleSheetLayoutView="100" workbookViewId="0">
      <selection activeCell="A7" sqref="A1:H7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197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196</v>
      </c>
      <c r="B13" s="24" t="s">
        <v>197</v>
      </c>
      <c r="C13" s="25">
        <f>C14+C16</f>
        <v>383911815</v>
      </c>
      <c r="D13" s="25">
        <f t="shared" ref="D13:H13" si="0">D14+D16</f>
        <v>14307270.699999999</v>
      </c>
      <c r="E13" s="25">
        <f t="shared" si="0"/>
        <v>398219085.70000005</v>
      </c>
      <c r="F13" s="25">
        <f t="shared" si="0"/>
        <v>398219085.70000005</v>
      </c>
      <c r="G13" s="25">
        <f t="shared" si="0"/>
        <v>398217501.70000005</v>
      </c>
      <c r="H13" s="25">
        <f t="shared" si="0"/>
        <v>0</v>
      </c>
    </row>
    <row r="14" spans="1:8" s="9" customFormat="1" x14ac:dyDescent="0.25">
      <c r="A14" s="39" t="s">
        <v>198</v>
      </c>
      <c r="B14" s="24" t="s">
        <v>199</v>
      </c>
      <c r="C14" s="25">
        <f>C15</f>
        <v>292453155</v>
      </c>
      <c r="D14" s="25">
        <f>D15</f>
        <v>7945251.8600000003</v>
      </c>
      <c r="E14" s="25">
        <f>C14+D14</f>
        <v>300398406.86000001</v>
      </c>
      <c r="F14" s="25">
        <f>F15</f>
        <v>300398406.86000001</v>
      </c>
      <c r="G14" s="25">
        <f>G15</f>
        <v>300396822.86000001</v>
      </c>
      <c r="H14" s="25">
        <f>E14-F14</f>
        <v>0</v>
      </c>
    </row>
    <row r="15" spans="1:8" s="9" customFormat="1" x14ac:dyDescent="0.25">
      <c r="A15" s="40" t="s">
        <v>1010</v>
      </c>
      <c r="B15" s="41" t="s">
        <v>199</v>
      </c>
      <c r="C15" s="29">
        <v>292453155</v>
      </c>
      <c r="D15" s="29">
        <v>7945251.8600000003</v>
      </c>
      <c r="E15" s="29">
        <v>300398406.86000001</v>
      </c>
      <c r="F15" s="29">
        <v>300398406.86000001</v>
      </c>
      <c r="G15" s="29">
        <v>300396822.86000001</v>
      </c>
      <c r="H15" s="25">
        <f t="shared" ref="H15:H17" si="1">E15-F15</f>
        <v>0</v>
      </c>
    </row>
    <row r="16" spans="1:8" s="9" customFormat="1" x14ac:dyDescent="0.25">
      <c r="A16" s="39" t="s">
        <v>200</v>
      </c>
      <c r="B16" s="24" t="s">
        <v>201</v>
      </c>
      <c r="C16" s="25">
        <f>C17</f>
        <v>91458660</v>
      </c>
      <c r="D16" s="25">
        <f>D17</f>
        <v>6362018.8399999999</v>
      </c>
      <c r="E16" s="25">
        <f>C16+D16</f>
        <v>97820678.840000004</v>
      </c>
      <c r="F16" s="25">
        <f>F17</f>
        <v>97820678.840000004</v>
      </c>
      <c r="G16" s="25">
        <f>G17</f>
        <v>97820678.840000004</v>
      </c>
      <c r="H16" s="25">
        <f t="shared" si="1"/>
        <v>0</v>
      </c>
    </row>
    <row r="17" spans="1:8" s="9" customFormat="1" x14ac:dyDescent="0.25">
      <c r="A17" s="40" t="s">
        <v>1011</v>
      </c>
      <c r="B17" s="41" t="s">
        <v>201</v>
      </c>
      <c r="C17" s="29">
        <v>91458660</v>
      </c>
      <c r="D17" s="29">
        <v>6362018.8399999999</v>
      </c>
      <c r="E17" s="29">
        <v>97820678.840000004</v>
      </c>
      <c r="F17" s="29">
        <v>97820678.840000004</v>
      </c>
      <c r="G17" s="29">
        <v>97820678.840000004</v>
      </c>
      <c r="H17" s="25">
        <f t="shared" si="1"/>
        <v>0</v>
      </c>
    </row>
    <row r="18" spans="1:8" x14ac:dyDescent="0.25">
      <c r="A18" s="2"/>
      <c r="B18" s="44"/>
      <c r="C18" s="45"/>
      <c r="D18" s="45"/>
      <c r="E18" s="45"/>
      <c r="F18" s="45"/>
      <c r="G18" s="45"/>
      <c r="H18" s="45"/>
    </row>
    <row r="19" spans="1:8" x14ac:dyDescent="0.25">
      <c r="A19" s="3"/>
      <c r="B19" s="80" t="s">
        <v>12</v>
      </c>
      <c r="C19" s="47">
        <f>C13</f>
        <v>383911815</v>
      </c>
      <c r="D19" s="47">
        <f t="shared" ref="D19:H19" si="2">D13</f>
        <v>14307270.699999999</v>
      </c>
      <c r="E19" s="47">
        <f t="shared" si="2"/>
        <v>398219085.70000005</v>
      </c>
      <c r="F19" s="47">
        <f t="shared" si="2"/>
        <v>398219085.70000005</v>
      </c>
      <c r="G19" s="47">
        <f t="shared" si="2"/>
        <v>398217501.70000005</v>
      </c>
      <c r="H19" s="47">
        <f t="shared" si="2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7" sqref="A1:H7"/>
    </sheetView>
  </sheetViews>
  <sheetFormatPr baseColWidth="10" defaultRowHeight="15" x14ac:dyDescent="0.25"/>
  <cols>
    <col min="1" max="1" width="13.8554687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203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202</v>
      </c>
      <c r="B13" s="24" t="s">
        <v>203</v>
      </c>
      <c r="C13" s="25">
        <f>C14+C30</f>
        <v>475185380</v>
      </c>
      <c r="D13" s="25">
        <f t="shared" ref="D13:H13" si="0">D14+D30</f>
        <v>3222146.479999993</v>
      </c>
      <c r="E13" s="25">
        <f t="shared" si="0"/>
        <v>478407526.48000002</v>
      </c>
      <c r="F13" s="25">
        <f t="shared" si="0"/>
        <v>478407526.48000008</v>
      </c>
      <c r="G13" s="25">
        <f t="shared" si="0"/>
        <v>477791848.7100001</v>
      </c>
      <c r="H13" s="25">
        <f t="shared" si="0"/>
        <v>0</v>
      </c>
    </row>
    <row r="14" spans="1:8" s="9" customFormat="1" x14ac:dyDescent="0.25">
      <c r="A14" s="39" t="s">
        <v>204</v>
      </c>
      <c r="B14" s="24" t="s">
        <v>205</v>
      </c>
      <c r="C14" s="25">
        <f>SUM(C15:C29)</f>
        <v>461480779</v>
      </c>
      <c r="D14" s="25">
        <f t="shared" ref="D14:G14" si="1">SUM(D15:D29)</f>
        <v>16926747.479999993</v>
      </c>
      <c r="E14" s="25">
        <f>C14+D14</f>
        <v>478407526.48000002</v>
      </c>
      <c r="F14" s="25">
        <f t="shared" si="1"/>
        <v>478407526.48000008</v>
      </c>
      <c r="G14" s="25">
        <f t="shared" si="1"/>
        <v>477791848.7100001</v>
      </c>
      <c r="H14" s="25">
        <f>E14-F14</f>
        <v>0</v>
      </c>
    </row>
    <row r="15" spans="1:8" s="9" customFormat="1" x14ac:dyDescent="0.25">
      <c r="A15" s="40" t="s">
        <v>1012</v>
      </c>
      <c r="B15" s="41" t="s">
        <v>1013</v>
      </c>
      <c r="C15" s="29">
        <v>119052969</v>
      </c>
      <c r="D15" s="29">
        <v>-3074531.44</v>
      </c>
      <c r="E15" s="29">
        <f t="shared" ref="E15:E31" si="2">C15+D15</f>
        <v>115978437.56</v>
      </c>
      <c r="F15" s="29">
        <v>115978437.56</v>
      </c>
      <c r="G15" s="29">
        <v>115978437.56</v>
      </c>
      <c r="H15" s="29">
        <f t="shared" ref="H15:H31" si="3">E15-F15</f>
        <v>0</v>
      </c>
    </row>
    <row r="16" spans="1:8" s="9" customFormat="1" x14ac:dyDescent="0.25">
      <c r="A16" s="40" t="s">
        <v>1014</v>
      </c>
      <c r="B16" s="41" t="s">
        <v>1015</v>
      </c>
      <c r="C16" s="29">
        <v>18677378</v>
      </c>
      <c r="D16" s="29">
        <v>4483143.5199999996</v>
      </c>
      <c r="E16" s="29">
        <f t="shared" si="2"/>
        <v>23160521.52</v>
      </c>
      <c r="F16" s="29">
        <v>23160521.52</v>
      </c>
      <c r="G16" s="29">
        <v>23160521.52</v>
      </c>
      <c r="H16" s="29">
        <f t="shared" si="3"/>
        <v>0</v>
      </c>
    </row>
    <row r="17" spans="1:8" s="9" customFormat="1" x14ac:dyDescent="0.25">
      <c r="A17" s="40" t="s">
        <v>1016</v>
      </c>
      <c r="B17" s="41" t="s">
        <v>1017</v>
      </c>
      <c r="C17" s="29">
        <v>1883628</v>
      </c>
      <c r="D17" s="29">
        <v>23434699.25</v>
      </c>
      <c r="E17" s="29">
        <f t="shared" si="2"/>
        <v>25318327.25</v>
      </c>
      <c r="F17" s="29">
        <v>25318327.25</v>
      </c>
      <c r="G17" s="29">
        <v>25318327.25</v>
      </c>
      <c r="H17" s="29">
        <f t="shared" si="3"/>
        <v>0</v>
      </c>
    </row>
    <row r="18" spans="1:8" s="9" customFormat="1" x14ac:dyDescent="0.25">
      <c r="A18" s="40" t="s">
        <v>1018</v>
      </c>
      <c r="B18" s="41" t="s">
        <v>1019</v>
      </c>
      <c r="C18" s="29">
        <v>2857265</v>
      </c>
      <c r="D18" s="29">
        <v>1337495.6100000001</v>
      </c>
      <c r="E18" s="29">
        <f t="shared" si="2"/>
        <v>4194760.6100000003</v>
      </c>
      <c r="F18" s="29">
        <v>4194760.6100000003</v>
      </c>
      <c r="G18" s="29">
        <v>4194760.6100000003</v>
      </c>
      <c r="H18" s="29">
        <f t="shared" si="3"/>
        <v>0</v>
      </c>
    </row>
    <row r="19" spans="1:8" s="9" customFormat="1" x14ac:dyDescent="0.25">
      <c r="A19" s="40" t="s">
        <v>1020</v>
      </c>
      <c r="B19" s="41" t="s">
        <v>1021</v>
      </c>
      <c r="C19" s="29">
        <v>95510022</v>
      </c>
      <c r="D19" s="29">
        <v>-32718793.48</v>
      </c>
      <c r="E19" s="29">
        <f t="shared" si="2"/>
        <v>62791228.519999996</v>
      </c>
      <c r="F19" s="29">
        <v>62791228.520000003</v>
      </c>
      <c r="G19" s="29">
        <v>62791228.520000003</v>
      </c>
      <c r="H19" s="29">
        <f t="shared" si="3"/>
        <v>0</v>
      </c>
    </row>
    <row r="20" spans="1:8" s="9" customFormat="1" x14ac:dyDescent="0.25">
      <c r="A20" s="40" t="s">
        <v>1022</v>
      </c>
      <c r="B20" s="41" t="s">
        <v>1023</v>
      </c>
      <c r="C20" s="29">
        <v>93001423</v>
      </c>
      <c r="D20" s="29">
        <v>-29264712.280000001</v>
      </c>
      <c r="E20" s="29">
        <f t="shared" si="2"/>
        <v>63736710.719999999</v>
      </c>
      <c r="F20" s="29">
        <v>63736710.719999999</v>
      </c>
      <c r="G20" s="29">
        <v>63736710.719999999</v>
      </c>
      <c r="H20" s="29">
        <f t="shared" si="3"/>
        <v>0</v>
      </c>
    </row>
    <row r="21" spans="1:8" s="9" customFormat="1" x14ac:dyDescent="0.25">
      <c r="A21" s="40" t="s">
        <v>1024</v>
      </c>
      <c r="B21" s="41" t="s">
        <v>1025</v>
      </c>
      <c r="C21" s="29">
        <v>23323736</v>
      </c>
      <c r="D21" s="29">
        <v>11205397.18</v>
      </c>
      <c r="E21" s="29">
        <f t="shared" si="2"/>
        <v>34529133.18</v>
      </c>
      <c r="F21" s="29">
        <v>34529133.18</v>
      </c>
      <c r="G21" s="29">
        <v>34529133.18</v>
      </c>
      <c r="H21" s="29">
        <f t="shared" si="3"/>
        <v>0</v>
      </c>
    </row>
    <row r="22" spans="1:8" s="9" customFormat="1" x14ac:dyDescent="0.25">
      <c r="A22" s="40" t="s">
        <v>1026</v>
      </c>
      <c r="B22" s="41" t="s">
        <v>1027</v>
      </c>
      <c r="C22" s="29">
        <v>23779018</v>
      </c>
      <c r="D22" s="29">
        <v>12804232.65</v>
      </c>
      <c r="E22" s="29">
        <f t="shared" si="2"/>
        <v>36583250.649999999</v>
      </c>
      <c r="F22" s="29">
        <v>36583250.649999999</v>
      </c>
      <c r="G22" s="29">
        <v>36583250.649999999</v>
      </c>
      <c r="H22" s="29">
        <f t="shared" si="3"/>
        <v>0</v>
      </c>
    </row>
    <row r="23" spans="1:8" s="9" customFormat="1" x14ac:dyDescent="0.25">
      <c r="A23" s="40" t="s">
        <v>1028</v>
      </c>
      <c r="B23" s="41" t="s">
        <v>1029</v>
      </c>
      <c r="C23" s="29">
        <v>12525423</v>
      </c>
      <c r="D23" s="29">
        <v>-1154142.94</v>
      </c>
      <c r="E23" s="29">
        <f t="shared" si="2"/>
        <v>11371280.060000001</v>
      </c>
      <c r="F23" s="29">
        <v>11371280.060000001</v>
      </c>
      <c r="G23" s="29">
        <v>10755602.289999999</v>
      </c>
      <c r="H23" s="29">
        <f t="shared" si="3"/>
        <v>0</v>
      </c>
    </row>
    <row r="24" spans="1:8" s="9" customFormat="1" x14ac:dyDescent="0.25">
      <c r="A24" s="40" t="s">
        <v>1030</v>
      </c>
      <c r="B24" s="41" t="s">
        <v>1031</v>
      </c>
      <c r="C24" s="29">
        <v>4994923</v>
      </c>
      <c r="D24" s="29">
        <v>2619186.61</v>
      </c>
      <c r="E24" s="29">
        <f t="shared" si="2"/>
        <v>7614109.6099999994</v>
      </c>
      <c r="F24" s="29">
        <v>7614109.6100000003</v>
      </c>
      <c r="G24" s="29">
        <v>7614109.6100000003</v>
      </c>
      <c r="H24" s="29">
        <f t="shared" si="3"/>
        <v>0</v>
      </c>
    </row>
    <row r="25" spans="1:8" s="9" customFormat="1" x14ac:dyDescent="0.25">
      <c r="A25" s="40" t="s">
        <v>1032</v>
      </c>
      <c r="B25" s="41" t="s">
        <v>1033</v>
      </c>
      <c r="C25" s="29">
        <v>5165495</v>
      </c>
      <c r="D25" s="29">
        <v>732108.30999999982</v>
      </c>
      <c r="E25" s="29">
        <f t="shared" si="2"/>
        <v>5897603.3099999996</v>
      </c>
      <c r="F25" s="29">
        <v>5897603.3099999996</v>
      </c>
      <c r="G25" s="29">
        <v>5897603.3099999996</v>
      </c>
      <c r="H25" s="29">
        <f t="shared" si="3"/>
        <v>0</v>
      </c>
    </row>
    <row r="26" spans="1:8" s="9" customFormat="1" x14ac:dyDescent="0.25">
      <c r="A26" s="40" t="s">
        <v>1034</v>
      </c>
      <c r="B26" s="41" t="s">
        <v>1035</v>
      </c>
      <c r="C26" s="29">
        <v>11095929</v>
      </c>
      <c r="D26" s="29">
        <v>2102431.75</v>
      </c>
      <c r="E26" s="29">
        <f t="shared" si="2"/>
        <v>13198360.75</v>
      </c>
      <c r="F26" s="29">
        <v>13198360.75</v>
      </c>
      <c r="G26" s="29">
        <v>13198360.75</v>
      </c>
      <c r="H26" s="29">
        <f t="shared" si="3"/>
        <v>0</v>
      </c>
    </row>
    <row r="27" spans="1:8" s="9" customFormat="1" x14ac:dyDescent="0.25">
      <c r="A27" s="40" t="s">
        <v>1036</v>
      </c>
      <c r="B27" s="41" t="s">
        <v>1037</v>
      </c>
      <c r="C27" s="29">
        <v>6247325</v>
      </c>
      <c r="D27" s="29">
        <v>2485604.2899999996</v>
      </c>
      <c r="E27" s="29">
        <f t="shared" si="2"/>
        <v>8732929.2899999991</v>
      </c>
      <c r="F27" s="29">
        <v>8732929.2899999991</v>
      </c>
      <c r="G27" s="29">
        <v>8732929.2899999991</v>
      </c>
      <c r="H27" s="29">
        <f t="shared" si="3"/>
        <v>0</v>
      </c>
    </row>
    <row r="28" spans="1:8" s="9" customFormat="1" x14ac:dyDescent="0.25">
      <c r="A28" s="40" t="s">
        <v>1038</v>
      </c>
      <c r="B28" s="41" t="s">
        <v>1039</v>
      </c>
      <c r="C28" s="29">
        <v>12660080</v>
      </c>
      <c r="D28" s="29">
        <v>6230286.4400000004</v>
      </c>
      <c r="E28" s="29">
        <f t="shared" si="2"/>
        <v>18890366.440000001</v>
      </c>
      <c r="F28" s="29">
        <v>18890366.440000001</v>
      </c>
      <c r="G28" s="29">
        <v>18890366.440000001</v>
      </c>
      <c r="H28" s="29">
        <f t="shared" si="3"/>
        <v>0</v>
      </c>
    </row>
    <row r="29" spans="1:8" s="9" customFormat="1" x14ac:dyDescent="0.25">
      <c r="A29" s="40" t="s">
        <v>1040</v>
      </c>
      <c r="B29" s="41" t="s">
        <v>1041</v>
      </c>
      <c r="C29" s="29">
        <v>30706165</v>
      </c>
      <c r="D29" s="29">
        <v>15704342.01</v>
      </c>
      <c r="E29" s="29">
        <f t="shared" si="2"/>
        <v>46410507.009999998</v>
      </c>
      <c r="F29" s="29">
        <v>46410507.009999998</v>
      </c>
      <c r="G29" s="29">
        <v>46410507.009999998</v>
      </c>
      <c r="H29" s="29">
        <f t="shared" si="3"/>
        <v>0</v>
      </c>
    </row>
    <row r="30" spans="1:8" s="9" customFormat="1" x14ac:dyDescent="0.25">
      <c r="A30" s="39" t="s">
        <v>206</v>
      </c>
      <c r="B30" s="24" t="s">
        <v>207</v>
      </c>
      <c r="C30" s="25">
        <f>C31</f>
        <v>13704601</v>
      </c>
      <c r="D30" s="25">
        <f>D31</f>
        <v>-13704601</v>
      </c>
      <c r="E30" s="25">
        <f t="shared" si="2"/>
        <v>0</v>
      </c>
      <c r="F30" s="25">
        <f>F31</f>
        <v>0</v>
      </c>
      <c r="G30" s="25">
        <f>G31</f>
        <v>0</v>
      </c>
      <c r="H30" s="25">
        <f t="shared" si="3"/>
        <v>0</v>
      </c>
    </row>
    <row r="31" spans="1:8" s="9" customFormat="1" x14ac:dyDescent="0.25">
      <c r="A31" s="40" t="s">
        <v>1042</v>
      </c>
      <c r="B31" s="41" t="s">
        <v>207</v>
      </c>
      <c r="C31" s="29">
        <v>13704601</v>
      </c>
      <c r="D31" s="29">
        <v>-13704601</v>
      </c>
      <c r="E31" s="29">
        <f t="shared" si="2"/>
        <v>0</v>
      </c>
      <c r="F31" s="29">
        <v>0</v>
      </c>
      <c r="G31" s="29">
        <v>0</v>
      </c>
      <c r="H31" s="29">
        <f t="shared" si="3"/>
        <v>0</v>
      </c>
    </row>
    <row r="32" spans="1:8" x14ac:dyDescent="0.25">
      <c r="A32" s="2"/>
      <c r="B32" s="44"/>
      <c r="C32" s="45"/>
      <c r="D32" s="45"/>
      <c r="E32" s="25"/>
      <c r="F32" s="45"/>
      <c r="G32" s="45"/>
      <c r="H32" s="45"/>
    </row>
    <row r="33" spans="1:8" x14ac:dyDescent="0.25">
      <c r="A33" s="3"/>
      <c r="B33" s="80" t="s">
        <v>12</v>
      </c>
      <c r="C33" s="47">
        <f>C13</f>
        <v>475185380</v>
      </c>
      <c r="D33" s="47">
        <f t="shared" ref="D33:H33" si="4">D13</f>
        <v>3222146.479999993</v>
      </c>
      <c r="E33" s="36">
        <f t="shared" si="4"/>
        <v>478407526.48000002</v>
      </c>
      <c r="F33" s="47">
        <f t="shared" si="4"/>
        <v>478407526.48000008</v>
      </c>
      <c r="G33" s="47">
        <f t="shared" si="4"/>
        <v>477791848.7100001</v>
      </c>
      <c r="H33" s="47">
        <f t="shared" si="4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9" sqref="A9:H11"/>
    </sheetView>
  </sheetViews>
  <sheetFormatPr baseColWidth="10" defaultRowHeight="15" x14ac:dyDescent="0.25"/>
  <cols>
    <col min="1" max="1" width="14.425781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337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05"/>
      <c r="C9" s="87" t="s">
        <v>3</v>
      </c>
      <c r="D9" s="88"/>
      <c r="E9" s="88"/>
      <c r="F9" s="88"/>
      <c r="G9" s="89"/>
      <c r="H9" s="90" t="s">
        <v>4</v>
      </c>
    </row>
    <row r="10" spans="1:8" ht="36" x14ac:dyDescent="0.25">
      <c r="A10" s="106"/>
      <c r="B10" s="107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91"/>
    </row>
    <row r="11" spans="1:8" x14ac:dyDescent="0.25">
      <c r="A11" s="108"/>
      <c r="B11" s="109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25"/>
      <c r="D12" s="25"/>
      <c r="E12" s="25"/>
      <c r="F12" s="25"/>
      <c r="G12" s="25"/>
      <c r="H12" s="25"/>
    </row>
    <row r="13" spans="1:8" s="9" customFormat="1" x14ac:dyDescent="0.25">
      <c r="A13" s="38" t="s">
        <v>266</v>
      </c>
      <c r="B13" s="24" t="s">
        <v>267</v>
      </c>
      <c r="C13" s="25">
        <f>C14+C30+C41</f>
        <v>373687616</v>
      </c>
      <c r="D13" s="25">
        <f t="shared" ref="D13:H13" si="0">D14+D30+D41</f>
        <v>184964058.94999999</v>
      </c>
      <c r="E13" s="25">
        <f t="shared" si="0"/>
        <v>558651674.95000005</v>
      </c>
      <c r="F13" s="25">
        <f t="shared" si="0"/>
        <v>558651674.95000005</v>
      </c>
      <c r="G13" s="25">
        <f t="shared" si="0"/>
        <v>557573635.8499999</v>
      </c>
      <c r="H13" s="25">
        <f t="shared" si="0"/>
        <v>0</v>
      </c>
    </row>
    <row r="14" spans="1:8" s="9" customFormat="1" x14ac:dyDescent="0.25">
      <c r="A14" s="39" t="s">
        <v>17</v>
      </c>
      <c r="B14" s="24" t="s">
        <v>18</v>
      </c>
      <c r="C14" s="25">
        <f>SUM(C15:C29)</f>
        <v>276731900</v>
      </c>
      <c r="D14" s="25">
        <f>SUM(D15:D29)</f>
        <v>171865991.56</v>
      </c>
      <c r="E14" s="25">
        <f>C14+D14</f>
        <v>448597891.56</v>
      </c>
      <c r="F14" s="25">
        <f>SUM(F15:F29)</f>
        <v>448597891.56000006</v>
      </c>
      <c r="G14" s="25">
        <f>SUM(G15:G29)</f>
        <v>447644128.48999995</v>
      </c>
      <c r="H14" s="25">
        <f>E14-F14</f>
        <v>0</v>
      </c>
    </row>
    <row r="15" spans="1:8" s="9" customFormat="1" x14ac:dyDescent="0.25">
      <c r="A15" s="40" t="s">
        <v>290</v>
      </c>
      <c r="B15" s="41" t="s">
        <v>291</v>
      </c>
      <c r="C15" s="29">
        <v>22319511</v>
      </c>
      <c r="D15" s="29">
        <v>3309278.56</v>
      </c>
      <c r="E15" s="29">
        <f t="shared" ref="E15:E42" si="1">C15+D15</f>
        <v>25628789.559999999</v>
      </c>
      <c r="F15" s="29">
        <v>25628789.559999999</v>
      </c>
      <c r="G15" s="29">
        <v>25623119.399999999</v>
      </c>
      <c r="H15" s="29">
        <f t="shared" ref="H15:H42" si="2">E15-F15</f>
        <v>0</v>
      </c>
    </row>
    <row r="16" spans="1:8" s="9" customFormat="1" x14ac:dyDescent="0.25">
      <c r="A16" s="40" t="s">
        <v>292</v>
      </c>
      <c r="B16" s="41" t="s">
        <v>293</v>
      </c>
      <c r="C16" s="29">
        <v>9090876</v>
      </c>
      <c r="D16" s="29">
        <v>23367721.75</v>
      </c>
      <c r="E16" s="29">
        <f t="shared" si="1"/>
        <v>32458597.75</v>
      </c>
      <c r="F16" s="29">
        <v>32458597.75</v>
      </c>
      <c r="G16" s="29">
        <v>32458581.550000001</v>
      </c>
      <c r="H16" s="29">
        <f t="shared" si="2"/>
        <v>0</v>
      </c>
    </row>
    <row r="17" spans="1:8" s="9" customFormat="1" x14ac:dyDescent="0.25">
      <c r="A17" s="40" t="s">
        <v>294</v>
      </c>
      <c r="B17" s="41" t="s">
        <v>295</v>
      </c>
      <c r="C17" s="29">
        <v>2925040</v>
      </c>
      <c r="D17" s="29">
        <v>1151238.56</v>
      </c>
      <c r="E17" s="29">
        <f t="shared" si="1"/>
        <v>4076278.56</v>
      </c>
      <c r="F17" s="29">
        <v>4076278.56</v>
      </c>
      <c r="G17" s="29">
        <v>4071499.97</v>
      </c>
      <c r="H17" s="29">
        <f t="shared" si="2"/>
        <v>0</v>
      </c>
    </row>
    <row r="18" spans="1:8" s="9" customFormat="1" x14ac:dyDescent="0.25">
      <c r="A18" s="40" t="s">
        <v>296</v>
      </c>
      <c r="B18" s="41" t="s">
        <v>297</v>
      </c>
      <c r="C18" s="29">
        <v>19139452</v>
      </c>
      <c r="D18" s="29">
        <v>21038854.760000002</v>
      </c>
      <c r="E18" s="29">
        <f t="shared" si="1"/>
        <v>40178306.760000005</v>
      </c>
      <c r="F18" s="29">
        <v>40178306.759999998</v>
      </c>
      <c r="G18" s="29">
        <v>40158651.460000001</v>
      </c>
      <c r="H18" s="29">
        <f t="shared" si="2"/>
        <v>0</v>
      </c>
    </row>
    <row r="19" spans="1:8" s="9" customFormat="1" x14ac:dyDescent="0.25">
      <c r="A19" s="40" t="s">
        <v>298</v>
      </c>
      <c r="B19" s="41" t="s">
        <v>299</v>
      </c>
      <c r="C19" s="29">
        <v>63057966</v>
      </c>
      <c r="D19" s="29">
        <v>47156990.829999998</v>
      </c>
      <c r="E19" s="29">
        <f t="shared" si="1"/>
        <v>110214956.83</v>
      </c>
      <c r="F19" s="29">
        <v>110214956.83</v>
      </c>
      <c r="G19" s="29">
        <v>110057694.8</v>
      </c>
      <c r="H19" s="29">
        <f t="shared" si="2"/>
        <v>0</v>
      </c>
    </row>
    <row r="20" spans="1:8" s="9" customFormat="1" x14ac:dyDescent="0.25">
      <c r="A20" s="40" t="s">
        <v>300</v>
      </c>
      <c r="B20" s="41" t="s">
        <v>301</v>
      </c>
      <c r="C20" s="29">
        <v>2769547</v>
      </c>
      <c r="D20" s="29">
        <v>-8214.7800000000007</v>
      </c>
      <c r="E20" s="29">
        <f t="shared" si="1"/>
        <v>2761332.22</v>
      </c>
      <c r="F20" s="29">
        <v>2761332.22</v>
      </c>
      <c r="G20" s="29">
        <v>2756685.05</v>
      </c>
      <c r="H20" s="29">
        <f t="shared" si="2"/>
        <v>0</v>
      </c>
    </row>
    <row r="21" spans="1:8" s="9" customFormat="1" x14ac:dyDescent="0.25">
      <c r="A21" s="40" t="s">
        <v>302</v>
      </c>
      <c r="B21" s="41" t="s">
        <v>303</v>
      </c>
      <c r="C21" s="29">
        <v>22794883</v>
      </c>
      <c r="D21" s="29">
        <v>28378625.710000001</v>
      </c>
      <c r="E21" s="29">
        <f t="shared" si="1"/>
        <v>51173508.710000001</v>
      </c>
      <c r="F21" s="29">
        <v>51173508.710000001</v>
      </c>
      <c r="G21" s="29">
        <v>51164218.969999999</v>
      </c>
      <c r="H21" s="29">
        <f t="shared" si="2"/>
        <v>0</v>
      </c>
    </row>
    <row r="22" spans="1:8" s="9" customFormat="1" x14ac:dyDescent="0.25">
      <c r="A22" s="40" t="s">
        <v>304</v>
      </c>
      <c r="B22" s="41" t="s">
        <v>305</v>
      </c>
      <c r="C22" s="29">
        <v>40545238</v>
      </c>
      <c r="D22" s="29">
        <v>23062727.809999999</v>
      </c>
      <c r="E22" s="29">
        <f t="shared" si="1"/>
        <v>63607965.810000002</v>
      </c>
      <c r="F22" s="29">
        <v>63607965.810000002</v>
      </c>
      <c r="G22" s="29">
        <v>63583089.119999997</v>
      </c>
      <c r="H22" s="29">
        <f t="shared" si="2"/>
        <v>0</v>
      </c>
    </row>
    <row r="23" spans="1:8" s="9" customFormat="1" x14ac:dyDescent="0.25">
      <c r="A23" s="40" t="s">
        <v>306</v>
      </c>
      <c r="B23" s="41" t="s">
        <v>307</v>
      </c>
      <c r="C23" s="29">
        <v>26351489</v>
      </c>
      <c r="D23" s="29">
        <v>14574072.220000001</v>
      </c>
      <c r="E23" s="29">
        <f t="shared" si="1"/>
        <v>40925561.219999999</v>
      </c>
      <c r="F23" s="29">
        <v>40925561.219999999</v>
      </c>
      <c r="G23" s="29">
        <v>40764325.390000001</v>
      </c>
      <c r="H23" s="29">
        <f t="shared" si="2"/>
        <v>0</v>
      </c>
    </row>
    <row r="24" spans="1:8" s="9" customFormat="1" x14ac:dyDescent="0.25">
      <c r="A24" s="40" t="s">
        <v>308</v>
      </c>
      <c r="B24" s="41" t="s">
        <v>309</v>
      </c>
      <c r="C24" s="29">
        <v>14833675</v>
      </c>
      <c r="D24" s="29">
        <v>2780088.8</v>
      </c>
      <c r="E24" s="29">
        <f t="shared" si="1"/>
        <v>17613763.800000001</v>
      </c>
      <c r="F24" s="29">
        <v>17613763.800000001</v>
      </c>
      <c r="G24" s="29">
        <v>17588294.510000002</v>
      </c>
      <c r="H24" s="29">
        <f t="shared" si="2"/>
        <v>0</v>
      </c>
    </row>
    <row r="25" spans="1:8" s="9" customFormat="1" x14ac:dyDescent="0.25">
      <c r="A25" s="40" t="s">
        <v>310</v>
      </c>
      <c r="B25" s="41" t="s">
        <v>311</v>
      </c>
      <c r="C25" s="29">
        <v>6895189</v>
      </c>
      <c r="D25" s="29">
        <v>9100249.2300000004</v>
      </c>
      <c r="E25" s="29">
        <f t="shared" si="1"/>
        <v>15995438.23</v>
      </c>
      <c r="F25" s="29">
        <v>15995438.23</v>
      </c>
      <c r="G25" s="29">
        <v>15993518.91</v>
      </c>
      <c r="H25" s="29">
        <f t="shared" si="2"/>
        <v>0</v>
      </c>
    </row>
    <row r="26" spans="1:8" s="9" customFormat="1" x14ac:dyDescent="0.25">
      <c r="A26" s="40" t="s">
        <v>312</v>
      </c>
      <c r="B26" s="41" t="s">
        <v>313</v>
      </c>
      <c r="C26" s="29">
        <v>7511710</v>
      </c>
      <c r="D26" s="29">
        <v>776401.98999999987</v>
      </c>
      <c r="E26" s="29">
        <f t="shared" si="1"/>
        <v>8288111.9900000002</v>
      </c>
      <c r="F26" s="29">
        <v>8288111.9900000002</v>
      </c>
      <c r="G26" s="29">
        <v>7763635.1399999997</v>
      </c>
      <c r="H26" s="29">
        <f t="shared" si="2"/>
        <v>0</v>
      </c>
    </row>
    <row r="27" spans="1:8" s="9" customFormat="1" x14ac:dyDescent="0.25">
      <c r="A27" s="40" t="s">
        <v>314</v>
      </c>
      <c r="B27" s="41" t="s">
        <v>315</v>
      </c>
      <c r="C27" s="29">
        <v>34593020</v>
      </c>
      <c r="D27" s="29">
        <v>-4409760.6500000004</v>
      </c>
      <c r="E27" s="29">
        <f t="shared" si="1"/>
        <v>30183259.350000001</v>
      </c>
      <c r="F27" s="29">
        <v>30183259.350000001</v>
      </c>
      <c r="G27" s="29">
        <v>30181909.030000001</v>
      </c>
      <c r="H27" s="29">
        <f t="shared" si="2"/>
        <v>0</v>
      </c>
    </row>
    <row r="28" spans="1:8" s="9" customFormat="1" x14ac:dyDescent="0.25">
      <c r="A28" s="40" t="s">
        <v>316</v>
      </c>
      <c r="B28" s="41" t="s">
        <v>317</v>
      </c>
      <c r="C28" s="29">
        <v>3904304</v>
      </c>
      <c r="D28" s="29">
        <v>1008403.41</v>
      </c>
      <c r="E28" s="29">
        <f t="shared" si="1"/>
        <v>4912707.41</v>
      </c>
      <c r="F28" s="29">
        <v>4912707.41</v>
      </c>
      <c r="G28" s="29">
        <v>4899591.83</v>
      </c>
      <c r="H28" s="29">
        <f t="shared" si="2"/>
        <v>0</v>
      </c>
    </row>
    <row r="29" spans="1:8" s="9" customFormat="1" x14ac:dyDescent="0.25">
      <c r="A29" s="40" t="s">
        <v>1231</v>
      </c>
      <c r="B29" s="41" t="s">
        <v>1232</v>
      </c>
      <c r="C29" s="29">
        <v>0</v>
      </c>
      <c r="D29" s="29">
        <v>579313.36</v>
      </c>
      <c r="E29" s="29">
        <f t="shared" si="1"/>
        <v>579313.36</v>
      </c>
      <c r="F29" s="29">
        <v>579313.36</v>
      </c>
      <c r="G29" s="29">
        <v>579313.36</v>
      </c>
      <c r="H29" s="29">
        <f t="shared" si="2"/>
        <v>0</v>
      </c>
    </row>
    <row r="30" spans="1:8" s="9" customFormat="1" x14ac:dyDescent="0.25">
      <c r="A30" s="39" t="s">
        <v>19</v>
      </c>
      <c r="B30" s="24" t="s">
        <v>20</v>
      </c>
      <c r="C30" s="25">
        <f>SUM(C31:C40)</f>
        <v>96457872</v>
      </c>
      <c r="D30" s="25">
        <f>SUM(D31:D40)</f>
        <v>13099692.010000004</v>
      </c>
      <c r="E30" s="25">
        <f t="shared" si="1"/>
        <v>109557564.01000001</v>
      </c>
      <c r="F30" s="25">
        <f>SUM(F31:F40)</f>
        <v>109557564.01000001</v>
      </c>
      <c r="G30" s="25">
        <f>SUM(G31:G40)</f>
        <v>109434638.3</v>
      </c>
      <c r="H30" s="25">
        <f t="shared" si="2"/>
        <v>0</v>
      </c>
    </row>
    <row r="31" spans="1:8" s="9" customFormat="1" x14ac:dyDescent="0.25">
      <c r="A31" s="40" t="s">
        <v>318</v>
      </c>
      <c r="B31" s="41" t="s">
        <v>319</v>
      </c>
      <c r="C31" s="29">
        <v>21472284</v>
      </c>
      <c r="D31" s="29">
        <v>6206593.4900000002</v>
      </c>
      <c r="E31" s="29">
        <f t="shared" si="1"/>
        <v>27678877.490000002</v>
      </c>
      <c r="F31" s="29">
        <v>27678877.489999998</v>
      </c>
      <c r="G31" s="29">
        <v>27569126.690000001</v>
      </c>
      <c r="H31" s="29">
        <f t="shared" si="2"/>
        <v>0</v>
      </c>
    </row>
    <row r="32" spans="1:8" s="9" customFormat="1" x14ac:dyDescent="0.25">
      <c r="A32" s="40" t="s">
        <v>320</v>
      </c>
      <c r="B32" s="41" t="s">
        <v>1183</v>
      </c>
      <c r="C32" s="29">
        <v>24971699</v>
      </c>
      <c r="D32" s="29">
        <v>16026811.859999999</v>
      </c>
      <c r="E32" s="29">
        <f t="shared" si="1"/>
        <v>40998510.859999999</v>
      </c>
      <c r="F32" s="29">
        <v>40998510.859999999</v>
      </c>
      <c r="G32" s="29">
        <v>40992916.619999997</v>
      </c>
      <c r="H32" s="29">
        <f t="shared" si="2"/>
        <v>0</v>
      </c>
    </row>
    <row r="33" spans="1:8" s="9" customFormat="1" x14ac:dyDescent="0.25">
      <c r="A33" s="40" t="s">
        <v>321</v>
      </c>
      <c r="B33" s="41" t="s">
        <v>322</v>
      </c>
      <c r="C33" s="29">
        <v>4738314</v>
      </c>
      <c r="D33" s="29">
        <v>1306733.02</v>
      </c>
      <c r="E33" s="29">
        <f t="shared" si="1"/>
        <v>6045047.0199999996</v>
      </c>
      <c r="F33" s="29">
        <v>6045047.0199999996</v>
      </c>
      <c r="G33" s="29">
        <v>6042976.7400000002</v>
      </c>
      <c r="H33" s="29">
        <f t="shared" si="2"/>
        <v>0</v>
      </c>
    </row>
    <row r="34" spans="1:8" s="9" customFormat="1" x14ac:dyDescent="0.25">
      <c r="A34" s="40" t="s">
        <v>323</v>
      </c>
      <c r="B34" s="41" t="s">
        <v>324</v>
      </c>
      <c r="C34" s="29">
        <v>4903746</v>
      </c>
      <c r="D34" s="29">
        <v>423702.76</v>
      </c>
      <c r="E34" s="29">
        <f t="shared" si="1"/>
        <v>5327448.76</v>
      </c>
      <c r="F34" s="29">
        <v>5327448.76</v>
      </c>
      <c r="G34" s="29">
        <v>5327448.76</v>
      </c>
      <c r="H34" s="29">
        <f t="shared" si="2"/>
        <v>0</v>
      </c>
    </row>
    <row r="35" spans="1:8" s="9" customFormat="1" x14ac:dyDescent="0.25">
      <c r="A35" s="40" t="s">
        <v>325</v>
      </c>
      <c r="B35" s="41" t="s">
        <v>326</v>
      </c>
      <c r="C35" s="29">
        <v>11439308</v>
      </c>
      <c r="D35" s="29">
        <v>1510154.59</v>
      </c>
      <c r="E35" s="29">
        <f t="shared" si="1"/>
        <v>12949462.59</v>
      </c>
      <c r="F35" s="29">
        <v>12949462.59</v>
      </c>
      <c r="G35" s="29">
        <v>12948112.27</v>
      </c>
      <c r="H35" s="29">
        <f t="shared" si="2"/>
        <v>0</v>
      </c>
    </row>
    <row r="36" spans="1:8" s="9" customFormat="1" x14ac:dyDescent="0.25">
      <c r="A36" s="40" t="s">
        <v>327</v>
      </c>
      <c r="B36" s="41" t="s">
        <v>328</v>
      </c>
      <c r="C36" s="29">
        <v>4158573</v>
      </c>
      <c r="D36" s="29">
        <v>-1062204.74</v>
      </c>
      <c r="E36" s="29">
        <f t="shared" si="1"/>
        <v>3096368.26</v>
      </c>
      <c r="F36" s="29">
        <v>3096368.26</v>
      </c>
      <c r="G36" s="29">
        <v>3095017.94</v>
      </c>
      <c r="H36" s="29">
        <f t="shared" si="2"/>
        <v>0</v>
      </c>
    </row>
    <row r="37" spans="1:8" s="9" customFormat="1" x14ac:dyDescent="0.25">
      <c r="A37" s="40" t="s">
        <v>329</v>
      </c>
      <c r="B37" s="41" t="s">
        <v>330</v>
      </c>
      <c r="C37" s="29">
        <v>4063793</v>
      </c>
      <c r="D37" s="29">
        <v>1843982.98</v>
      </c>
      <c r="E37" s="29">
        <f t="shared" si="1"/>
        <v>5907775.9800000004</v>
      </c>
      <c r="F37" s="29">
        <v>5907775.9800000004</v>
      </c>
      <c r="G37" s="29">
        <v>5907666.8700000001</v>
      </c>
      <c r="H37" s="29">
        <f t="shared" si="2"/>
        <v>0</v>
      </c>
    </row>
    <row r="38" spans="1:8" s="9" customFormat="1" x14ac:dyDescent="0.25">
      <c r="A38" s="40" t="s">
        <v>331</v>
      </c>
      <c r="B38" s="41" t="s">
        <v>332</v>
      </c>
      <c r="C38" s="29">
        <v>2605927</v>
      </c>
      <c r="D38" s="29">
        <v>-1606749.87</v>
      </c>
      <c r="E38" s="29">
        <f t="shared" si="1"/>
        <v>999177.12999999989</v>
      </c>
      <c r="F38" s="29">
        <v>999177.13</v>
      </c>
      <c r="G38" s="29">
        <v>997826.81</v>
      </c>
      <c r="H38" s="29">
        <f t="shared" si="2"/>
        <v>0</v>
      </c>
    </row>
    <row r="39" spans="1:8" s="9" customFormat="1" x14ac:dyDescent="0.25">
      <c r="A39" s="40" t="s">
        <v>333</v>
      </c>
      <c r="B39" s="41" t="s">
        <v>334</v>
      </c>
      <c r="C39" s="29">
        <v>1991681</v>
      </c>
      <c r="D39" s="29">
        <v>-1350484.39</v>
      </c>
      <c r="E39" s="29">
        <f t="shared" si="1"/>
        <v>641196.6100000001</v>
      </c>
      <c r="F39" s="29">
        <v>641196.61</v>
      </c>
      <c r="G39" s="29">
        <v>641196.61</v>
      </c>
      <c r="H39" s="29">
        <f t="shared" si="2"/>
        <v>0</v>
      </c>
    </row>
    <row r="40" spans="1:8" s="9" customFormat="1" x14ac:dyDescent="0.25">
      <c r="A40" s="51" t="s">
        <v>1459</v>
      </c>
      <c r="B40" s="41" t="s">
        <v>1233</v>
      </c>
      <c r="C40" s="29">
        <v>16112547</v>
      </c>
      <c r="D40" s="29">
        <v>-10198847.689999999</v>
      </c>
      <c r="E40" s="29">
        <f t="shared" si="1"/>
        <v>5913699.3100000005</v>
      </c>
      <c r="F40" s="29">
        <v>5913699.3099999996</v>
      </c>
      <c r="G40" s="29">
        <v>5912348.9900000002</v>
      </c>
      <c r="H40" s="29">
        <f t="shared" si="2"/>
        <v>0</v>
      </c>
    </row>
    <row r="41" spans="1:8" s="9" customFormat="1" x14ac:dyDescent="0.25">
      <c r="A41" s="49" t="s">
        <v>21</v>
      </c>
      <c r="B41" s="50" t="s">
        <v>22</v>
      </c>
      <c r="C41" s="47">
        <f>C42</f>
        <v>497844</v>
      </c>
      <c r="D41" s="47">
        <f>D42</f>
        <v>-1624.62</v>
      </c>
      <c r="E41" s="47">
        <f t="shared" si="1"/>
        <v>496219.38</v>
      </c>
      <c r="F41" s="47">
        <f>F42</f>
        <v>496219.38</v>
      </c>
      <c r="G41" s="47">
        <f>G42</f>
        <v>494869.06</v>
      </c>
      <c r="H41" s="47">
        <f t="shared" si="2"/>
        <v>0</v>
      </c>
    </row>
    <row r="42" spans="1:8" s="9" customFormat="1" x14ac:dyDescent="0.25">
      <c r="A42" s="40" t="s">
        <v>335</v>
      </c>
      <c r="B42" s="41" t="s">
        <v>336</v>
      </c>
      <c r="C42" s="29">
        <v>497844</v>
      </c>
      <c r="D42" s="29">
        <v>-1624.62</v>
      </c>
      <c r="E42" s="29">
        <f t="shared" si="1"/>
        <v>496219.38</v>
      </c>
      <c r="F42" s="29">
        <v>496219.38</v>
      </c>
      <c r="G42" s="29">
        <v>494869.06</v>
      </c>
      <c r="H42" s="29">
        <f t="shared" si="2"/>
        <v>0</v>
      </c>
    </row>
    <row r="43" spans="1:8" s="9" customFormat="1" ht="8.25" customHeight="1" x14ac:dyDescent="0.25">
      <c r="A43" s="2"/>
      <c r="B43" s="44"/>
      <c r="C43" s="45"/>
      <c r="D43" s="45"/>
      <c r="E43" s="45"/>
      <c r="F43" s="45"/>
      <c r="G43" s="45"/>
      <c r="H43" s="45"/>
    </row>
    <row r="44" spans="1:8" x14ac:dyDescent="0.25">
      <c r="A44" s="3"/>
      <c r="B44" s="48" t="s">
        <v>12</v>
      </c>
      <c r="C44" s="47">
        <f>SUM(C13)</f>
        <v>373687616</v>
      </c>
      <c r="D44" s="47">
        <f t="shared" ref="D44:H44" si="3">SUM(D13)</f>
        <v>184964058.94999999</v>
      </c>
      <c r="E44" s="47">
        <f t="shared" si="3"/>
        <v>558651674.95000005</v>
      </c>
      <c r="F44" s="47">
        <f t="shared" si="3"/>
        <v>558651674.95000005</v>
      </c>
      <c r="G44" s="47">
        <f t="shared" si="3"/>
        <v>557573635.8499999</v>
      </c>
      <c r="H44" s="47">
        <f t="shared" si="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7" sqref="A1:H7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9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9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9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9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9" x14ac:dyDescent="0.25">
      <c r="A5" s="92" t="s">
        <v>1062</v>
      </c>
      <c r="B5" s="93"/>
      <c r="C5" s="93"/>
      <c r="D5" s="93"/>
      <c r="E5" s="93"/>
      <c r="F5" s="93"/>
      <c r="G5" s="93"/>
      <c r="H5" s="94"/>
    </row>
    <row r="6" spans="1:9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9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9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9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9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9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9" s="9" customFormat="1" x14ac:dyDescent="0.25">
      <c r="A13" s="38" t="s">
        <v>208</v>
      </c>
      <c r="B13" s="24" t="s">
        <v>209</v>
      </c>
      <c r="C13" s="25">
        <f t="shared" ref="C13:D13" si="0">C14+C16+C18+C20+C22+C35+C44+C46</f>
        <v>253191203</v>
      </c>
      <c r="D13" s="25">
        <f t="shared" si="0"/>
        <v>557308454.08000004</v>
      </c>
      <c r="E13" s="25">
        <f>E14+E16+E18+E20+E22+E35+E44+E46</f>
        <v>810499657.08000004</v>
      </c>
      <c r="F13" s="25">
        <f t="shared" ref="F13:G13" si="1">F14+F16+F18+F20+F22+F35+F44+F46</f>
        <v>810499657.08000004</v>
      </c>
      <c r="G13" s="25">
        <f t="shared" si="1"/>
        <v>809378431.13999999</v>
      </c>
      <c r="H13" s="25">
        <f t="shared" ref="H13" si="2">H14+H16+H18+H20+H22+H35+H44+H46</f>
        <v>0</v>
      </c>
      <c r="I13" s="15"/>
    </row>
    <row r="14" spans="1:9" s="9" customFormat="1" x14ac:dyDescent="0.25">
      <c r="A14" s="39" t="s">
        <v>210</v>
      </c>
      <c r="B14" s="24" t="s">
        <v>211</v>
      </c>
      <c r="C14" s="25">
        <f>C15</f>
        <v>25280736</v>
      </c>
      <c r="D14" s="25">
        <f t="shared" ref="D14:G14" si="3">D15</f>
        <v>500000</v>
      </c>
      <c r="E14" s="25">
        <f>C14+D14</f>
        <v>25780736</v>
      </c>
      <c r="F14" s="25">
        <f t="shared" si="3"/>
        <v>25780736</v>
      </c>
      <c r="G14" s="25">
        <f t="shared" si="3"/>
        <v>25780736</v>
      </c>
      <c r="H14" s="25">
        <f>E14-F14</f>
        <v>0</v>
      </c>
    </row>
    <row r="15" spans="1:9" s="9" customFormat="1" x14ac:dyDescent="0.25">
      <c r="A15" s="40" t="s">
        <v>1043</v>
      </c>
      <c r="B15" s="41" t="s">
        <v>211</v>
      </c>
      <c r="C15" s="29">
        <v>25280736</v>
      </c>
      <c r="D15" s="29">
        <v>500000</v>
      </c>
      <c r="E15" s="29">
        <f t="shared" ref="E15:E47" si="4">C15+D15</f>
        <v>25780736</v>
      </c>
      <c r="F15" s="29">
        <v>25780736</v>
      </c>
      <c r="G15" s="29">
        <v>25780736</v>
      </c>
      <c r="H15" s="29">
        <f t="shared" ref="H15:H47" si="5">E15-F15</f>
        <v>0</v>
      </c>
    </row>
    <row r="16" spans="1:9" s="9" customFormat="1" x14ac:dyDescent="0.25">
      <c r="A16" s="39" t="s">
        <v>212</v>
      </c>
      <c r="B16" s="24" t="s">
        <v>213</v>
      </c>
      <c r="C16" s="25">
        <f>C17</f>
        <v>36354210</v>
      </c>
      <c r="D16" s="25">
        <f t="shared" ref="D16:G16" si="6">D17</f>
        <v>-4150405.37</v>
      </c>
      <c r="E16" s="25">
        <f t="shared" si="4"/>
        <v>32203804.629999999</v>
      </c>
      <c r="F16" s="25">
        <f t="shared" si="6"/>
        <v>32203804.629999999</v>
      </c>
      <c r="G16" s="25">
        <f t="shared" si="6"/>
        <v>32203804.629999999</v>
      </c>
      <c r="H16" s="25">
        <f t="shared" si="5"/>
        <v>0</v>
      </c>
    </row>
    <row r="17" spans="1:8" s="9" customFormat="1" x14ac:dyDescent="0.25">
      <c r="A17" s="40" t="s">
        <v>1044</v>
      </c>
      <c r="B17" s="41" t="s">
        <v>1375</v>
      </c>
      <c r="C17" s="29">
        <v>36354210</v>
      </c>
      <c r="D17" s="29">
        <v>-4150405.37</v>
      </c>
      <c r="E17" s="29">
        <f t="shared" si="4"/>
        <v>32203804.629999999</v>
      </c>
      <c r="F17" s="29">
        <v>32203804.629999999</v>
      </c>
      <c r="G17" s="29">
        <v>32203804.629999999</v>
      </c>
      <c r="H17" s="29">
        <f t="shared" si="5"/>
        <v>0</v>
      </c>
    </row>
    <row r="18" spans="1:8" s="9" customFormat="1" x14ac:dyDescent="0.25">
      <c r="A18" s="39" t="s">
        <v>214</v>
      </c>
      <c r="B18" s="24" t="s">
        <v>215</v>
      </c>
      <c r="C18" s="25">
        <f>C19</f>
        <v>4027223</v>
      </c>
      <c r="D18" s="25">
        <f t="shared" ref="D18:G18" si="7">D19</f>
        <v>-783947.6</v>
      </c>
      <c r="E18" s="25">
        <f t="shared" si="4"/>
        <v>3243275.4</v>
      </c>
      <c r="F18" s="25">
        <f t="shared" si="7"/>
        <v>3243275.4</v>
      </c>
      <c r="G18" s="25">
        <f t="shared" si="7"/>
        <v>3243275.4</v>
      </c>
      <c r="H18" s="25">
        <f t="shared" si="5"/>
        <v>0</v>
      </c>
    </row>
    <row r="19" spans="1:8" s="9" customFormat="1" x14ac:dyDescent="0.25">
      <c r="A19" s="40" t="s">
        <v>1045</v>
      </c>
      <c r="B19" s="41" t="s">
        <v>215</v>
      </c>
      <c r="C19" s="29">
        <v>4027223</v>
      </c>
      <c r="D19" s="29">
        <v>-783947.6</v>
      </c>
      <c r="E19" s="29">
        <f t="shared" si="4"/>
        <v>3243275.4</v>
      </c>
      <c r="F19" s="29">
        <v>3243275.4</v>
      </c>
      <c r="G19" s="29">
        <v>3243275.4</v>
      </c>
      <c r="H19" s="29">
        <f t="shared" si="5"/>
        <v>0</v>
      </c>
    </row>
    <row r="20" spans="1:8" s="9" customFormat="1" x14ac:dyDescent="0.25">
      <c r="A20" s="39" t="s">
        <v>216</v>
      </c>
      <c r="B20" s="24" t="s">
        <v>217</v>
      </c>
      <c r="C20" s="25">
        <f>C21</f>
        <v>23996773</v>
      </c>
      <c r="D20" s="25">
        <f t="shared" ref="D20:G20" si="8">D21</f>
        <v>-3312.28</v>
      </c>
      <c r="E20" s="25">
        <f t="shared" si="4"/>
        <v>23993460.719999999</v>
      </c>
      <c r="F20" s="25">
        <f t="shared" si="8"/>
        <v>23993460.719999999</v>
      </c>
      <c r="G20" s="25">
        <f t="shared" si="8"/>
        <v>23984912.859999999</v>
      </c>
      <c r="H20" s="25">
        <f t="shared" si="5"/>
        <v>0</v>
      </c>
    </row>
    <row r="21" spans="1:8" s="9" customFormat="1" x14ac:dyDescent="0.25">
      <c r="A21" s="40" t="s">
        <v>1046</v>
      </c>
      <c r="B21" s="41" t="s">
        <v>217</v>
      </c>
      <c r="C21" s="29">
        <v>23996773</v>
      </c>
      <c r="D21" s="29">
        <v>-3312.28</v>
      </c>
      <c r="E21" s="29">
        <f t="shared" si="4"/>
        <v>23993460.719999999</v>
      </c>
      <c r="F21" s="29">
        <v>23993460.719999999</v>
      </c>
      <c r="G21" s="29">
        <v>23984912.859999999</v>
      </c>
      <c r="H21" s="29">
        <f t="shared" si="5"/>
        <v>0</v>
      </c>
    </row>
    <row r="22" spans="1:8" s="9" customFormat="1" x14ac:dyDescent="0.25">
      <c r="A22" s="39" t="s">
        <v>1376</v>
      </c>
      <c r="B22" s="24" t="s">
        <v>1377</v>
      </c>
      <c r="C22" s="25">
        <f>SUM(C23:C34)</f>
        <v>0</v>
      </c>
      <c r="D22" s="25">
        <f t="shared" ref="D22:G22" si="9">SUM(D23:D34)</f>
        <v>553446119.61000001</v>
      </c>
      <c r="E22" s="25">
        <f t="shared" si="4"/>
        <v>553446119.61000001</v>
      </c>
      <c r="F22" s="25">
        <f t="shared" si="9"/>
        <v>553446119.61000001</v>
      </c>
      <c r="G22" s="25">
        <f t="shared" si="9"/>
        <v>552333441.52999997</v>
      </c>
      <c r="H22" s="25">
        <f t="shared" si="5"/>
        <v>0</v>
      </c>
    </row>
    <row r="23" spans="1:8" s="9" customFormat="1" x14ac:dyDescent="0.25">
      <c r="A23" s="40" t="s">
        <v>1378</v>
      </c>
      <c r="B23" s="41" t="s">
        <v>1379</v>
      </c>
      <c r="C23" s="29">
        <v>0</v>
      </c>
      <c r="D23" s="29">
        <v>20215458.640000001</v>
      </c>
      <c r="E23" s="29">
        <f t="shared" si="4"/>
        <v>20215458.640000001</v>
      </c>
      <c r="F23" s="29">
        <v>20215458.640000001</v>
      </c>
      <c r="G23" s="29">
        <v>20215458.640000001</v>
      </c>
      <c r="H23" s="29">
        <f t="shared" si="5"/>
        <v>0</v>
      </c>
    </row>
    <row r="24" spans="1:8" s="9" customFormat="1" x14ac:dyDescent="0.25">
      <c r="A24" s="40" t="s">
        <v>1380</v>
      </c>
      <c r="B24" s="41" t="s">
        <v>1381</v>
      </c>
      <c r="C24" s="29">
        <v>0</v>
      </c>
      <c r="D24" s="29">
        <v>8533856.9499999993</v>
      </c>
      <c r="E24" s="29">
        <f t="shared" si="4"/>
        <v>8533856.9499999993</v>
      </c>
      <c r="F24" s="29">
        <v>8533856.9499999993</v>
      </c>
      <c r="G24" s="29">
        <v>8533856.9499999993</v>
      </c>
      <c r="H24" s="29">
        <f t="shared" si="5"/>
        <v>0</v>
      </c>
    </row>
    <row r="25" spans="1:8" s="9" customFormat="1" x14ac:dyDescent="0.25">
      <c r="A25" s="40" t="s">
        <v>1382</v>
      </c>
      <c r="B25" s="41" t="s">
        <v>1383</v>
      </c>
      <c r="C25" s="29">
        <v>0</v>
      </c>
      <c r="D25" s="29">
        <v>36179123.950000003</v>
      </c>
      <c r="E25" s="29">
        <f t="shared" si="4"/>
        <v>36179123.950000003</v>
      </c>
      <c r="F25" s="29">
        <v>36179123.950000003</v>
      </c>
      <c r="G25" s="29">
        <v>36179123.950000003</v>
      </c>
      <c r="H25" s="29">
        <f t="shared" si="5"/>
        <v>0</v>
      </c>
    </row>
    <row r="26" spans="1:8" s="9" customFormat="1" x14ac:dyDescent="0.25">
      <c r="A26" s="40" t="s">
        <v>1384</v>
      </c>
      <c r="B26" s="41" t="s">
        <v>1385</v>
      </c>
      <c r="C26" s="29">
        <v>0</v>
      </c>
      <c r="D26" s="29">
        <v>5246653.28</v>
      </c>
      <c r="E26" s="29">
        <f t="shared" si="4"/>
        <v>5246653.28</v>
      </c>
      <c r="F26" s="29">
        <v>5246653.28</v>
      </c>
      <c r="G26" s="29">
        <v>5246653.28</v>
      </c>
      <c r="H26" s="29">
        <f t="shared" si="5"/>
        <v>0</v>
      </c>
    </row>
    <row r="27" spans="1:8" s="9" customFormat="1" x14ac:dyDescent="0.25">
      <c r="A27" s="40" t="s">
        <v>1386</v>
      </c>
      <c r="B27" s="41" t="s">
        <v>1387</v>
      </c>
      <c r="C27" s="29">
        <v>0</v>
      </c>
      <c r="D27" s="29">
        <v>5429714.5899999999</v>
      </c>
      <c r="E27" s="29">
        <f t="shared" si="4"/>
        <v>5429714.5899999999</v>
      </c>
      <c r="F27" s="29">
        <v>5429714.5899999999</v>
      </c>
      <c r="G27" s="29">
        <v>5429714.5899999999</v>
      </c>
      <c r="H27" s="29">
        <f t="shared" si="5"/>
        <v>0</v>
      </c>
    </row>
    <row r="28" spans="1:8" s="9" customFormat="1" x14ac:dyDescent="0.25">
      <c r="A28" s="40" t="s">
        <v>1388</v>
      </c>
      <c r="B28" s="41" t="s">
        <v>694</v>
      </c>
      <c r="C28" s="29">
        <v>0</v>
      </c>
      <c r="D28" s="29">
        <v>284738751.93000001</v>
      </c>
      <c r="E28" s="29">
        <f t="shared" si="4"/>
        <v>284738751.93000001</v>
      </c>
      <c r="F28" s="29">
        <v>284738751.93000001</v>
      </c>
      <c r="G28" s="29">
        <v>284053112.93000001</v>
      </c>
      <c r="H28" s="29">
        <f t="shared" si="5"/>
        <v>0</v>
      </c>
    </row>
    <row r="29" spans="1:8" s="9" customFormat="1" x14ac:dyDescent="0.25">
      <c r="A29" s="40" t="s">
        <v>1389</v>
      </c>
      <c r="B29" s="41" t="s">
        <v>1390</v>
      </c>
      <c r="C29" s="29">
        <v>0</v>
      </c>
      <c r="D29" s="29">
        <v>37644455.140000001</v>
      </c>
      <c r="E29" s="29">
        <f t="shared" si="4"/>
        <v>37644455.140000001</v>
      </c>
      <c r="F29" s="29">
        <v>37644455.140000001</v>
      </c>
      <c r="G29" s="29">
        <v>37644455.140000001</v>
      </c>
      <c r="H29" s="29">
        <f t="shared" si="5"/>
        <v>0</v>
      </c>
    </row>
    <row r="30" spans="1:8" s="9" customFormat="1" x14ac:dyDescent="0.25">
      <c r="A30" s="40" t="s">
        <v>1391</v>
      </c>
      <c r="B30" s="41" t="s">
        <v>698</v>
      </c>
      <c r="C30" s="29">
        <v>0</v>
      </c>
      <c r="D30" s="29">
        <v>135337905.11000001</v>
      </c>
      <c r="E30" s="29">
        <f t="shared" si="4"/>
        <v>135337905.11000001</v>
      </c>
      <c r="F30" s="29">
        <v>135337905.11000001</v>
      </c>
      <c r="G30" s="29">
        <v>134910866.03</v>
      </c>
      <c r="H30" s="29">
        <f t="shared" si="5"/>
        <v>0</v>
      </c>
    </row>
    <row r="31" spans="1:8" s="9" customFormat="1" x14ac:dyDescent="0.25">
      <c r="A31" s="40" t="s">
        <v>1392</v>
      </c>
      <c r="B31" s="41" t="s">
        <v>700</v>
      </c>
      <c r="C31" s="29">
        <v>0</v>
      </c>
      <c r="D31" s="29">
        <v>8612569.6699999999</v>
      </c>
      <c r="E31" s="29">
        <f t="shared" si="4"/>
        <v>8612569.6699999999</v>
      </c>
      <c r="F31" s="29">
        <v>8612569.6699999999</v>
      </c>
      <c r="G31" s="29">
        <v>8612569.6699999999</v>
      </c>
      <c r="H31" s="29">
        <f t="shared" si="5"/>
        <v>0</v>
      </c>
    </row>
    <row r="32" spans="1:8" s="9" customFormat="1" x14ac:dyDescent="0.25">
      <c r="A32" s="40" t="s">
        <v>1393</v>
      </c>
      <c r="B32" s="41" t="s">
        <v>702</v>
      </c>
      <c r="C32" s="29">
        <v>0</v>
      </c>
      <c r="D32" s="29">
        <v>4069777.5</v>
      </c>
      <c r="E32" s="29">
        <f t="shared" si="4"/>
        <v>4069777.5</v>
      </c>
      <c r="F32" s="29">
        <v>4069777.5</v>
      </c>
      <c r="G32" s="29">
        <v>4069777.5</v>
      </c>
      <c r="H32" s="29">
        <f t="shared" si="5"/>
        <v>0</v>
      </c>
    </row>
    <row r="33" spans="1:8" s="9" customFormat="1" x14ac:dyDescent="0.25">
      <c r="A33" s="40" t="s">
        <v>1394</v>
      </c>
      <c r="B33" s="41" t="s">
        <v>704</v>
      </c>
      <c r="C33" s="29">
        <v>0</v>
      </c>
      <c r="D33" s="29">
        <v>1578122.6</v>
      </c>
      <c r="E33" s="29">
        <f t="shared" si="4"/>
        <v>1578122.6</v>
      </c>
      <c r="F33" s="29">
        <v>1578122.6</v>
      </c>
      <c r="G33" s="29">
        <v>1578122.6</v>
      </c>
      <c r="H33" s="29">
        <f t="shared" si="5"/>
        <v>0</v>
      </c>
    </row>
    <row r="34" spans="1:8" s="9" customFormat="1" x14ac:dyDescent="0.25">
      <c r="A34" s="40" t="s">
        <v>1395</v>
      </c>
      <c r="B34" s="41" t="s">
        <v>1396</v>
      </c>
      <c r="C34" s="29">
        <v>0</v>
      </c>
      <c r="D34" s="29">
        <v>5859730.25</v>
      </c>
      <c r="E34" s="29">
        <f t="shared" si="4"/>
        <v>5859730.25</v>
      </c>
      <c r="F34" s="29">
        <v>5859730.25</v>
      </c>
      <c r="G34" s="29">
        <v>5859730.25</v>
      </c>
      <c r="H34" s="29">
        <f t="shared" si="5"/>
        <v>0</v>
      </c>
    </row>
    <row r="35" spans="1:8" s="9" customFormat="1" x14ac:dyDescent="0.25">
      <c r="A35" s="39" t="s">
        <v>218</v>
      </c>
      <c r="B35" s="24" t="s">
        <v>219</v>
      </c>
      <c r="C35" s="25">
        <f>SUM(C36:C43)</f>
        <v>97158274</v>
      </c>
      <c r="D35" s="25">
        <f t="shared" ref="D35:G35" si="10">SUM(D36:D43)</f>
        <v>-0.28000000328756869</v>
      </c>
      <c r="E35" s="25">
        <f t="shared" si="4"/>
        <v>97158273.719999999</v>
      </c>
      <c r="F35" s="25">
        <f t="shared" si="10"/>
        <v>97158273.720000014</v>
      </c>
      <c r="G35" s="25">
        <f t="shared" si="10"/>
        <v>97158273.720000014</v>
      </c>
      <c r="H35" s="25">
        <f t="shared" si="5"/>
        <v>0</v>
      </c>
    </row>
    <row r="36" spans="1:8" s="9" customFormat="1" x14ac:dyDescent="0.25">
      <c r="A36" s="40" t="s">
        <v>1047</v>
      </c>
      <c r="B36" s="41" t="s">
        <v>1048</v>
      </c>
      <c r="C36" s="29">
        <v>17983719</v>
      </c>
      <c r="D36" s="29">
        <v>-182183.7</v>
      </c>
      <c r="E36" s="29">
        <f t="shared" si="4"/>
        <v>17801535.300000001</v>
      </c>
      <c r="F36" s="29">
        <v>17801535.300000001</v>
      </c>
      <c r="G36" s="29">
        <v>17801535.300000001</v>
      </c>
      <c r="H36" s="29">
        <f t="shared" si="5"/>
        <v>0</v>
      </c>
    </row>
    <row r="37" spans="1:8" s="9" customFormat="1" x14ac:dyDescent="0.25">
      <c r="A37" s="40" t="s">
        <v>1049</v>
      </c>
      <c r="B37" s="41" t="s">
        <v>1050</v>
      </c>
      <c r="C37" s="29">
        <v>32136764</v>
      </c>
      <c r="D37" s="29">
        <v>-319608.56000000244</v>
      </c>
      <c r="E37" s="29">
        <f t="shared" si="4"/>
        <v>31817155.439999998</v>
      </c>
      <c r="F37" s="29">
        <v>31817155.440000001</v>
      </c>
      <c r="G37" s="29">
        <v>31817155.440000001</v>
      </c>
      <c r="H37" s="29">
        <f t="shared" si="5"/>
        <v>0</v>
      </c>
    </row>
    <row r="38" spans="1:8" s="9" customFormat="1" x14ac:dyDescent="0.25">
      <c r="A38" s="40" t="s">
        <v>1051</v>
      </c>
      <c r="B38" s="41" t="s">
        <v>1052</v>
      </c>
      <c r="C38" s="29">
        <v>6653121</v>
      </c>
      <c r="D38" s="29">
        <v>-72163.860000000888</v>
      </c>
      <c r="E38" s="29">
        <f t="shared" si="4"/>
        <v>6580957.1399999987</v>
      </c>
      <c r="F38" s="29">
        <v>6580957.1399999987</v>
      </c>
      <c r="G38" s="29">
        <v>6580957.1399999987</v>
      </c>
      <c r="H38" s="29">
        <f t="shared" si="5"/>
        <v>0</v>
      </c>
    </row>
    <row r="39" spans="1:8" s="9" customFormat="1" x14ac:dyDescent="0.25">
      <c r="A39" s="40" t="s">
        <v>1053</v>
      </c>
      <c r="B39" s="41" t="s">
        <v>1054</v>
      </c>
      <c r="C39" s="29">
        <v>6544304</v>
      </c>
      <c r="D39" s="29">
        <v>-71107.58</v>
      </c>
      <c r="E39" s="29">
        <f t="shared" si="4"/>
        <v>6473196.4199999999</v>
      </c>
      <c r="F39" s="29">
        <v>6473196.4199999999</v>
      </c>
      <c r="G39" s="29">
        <v>6473196.4199999999</v>
      </c>
      <c r="H39" s="29">
        <f t="shared" si="5"/>
        <v>0</v>
      </c>
    </row>
    <row r="40" spans="1:8" s="9" customFormat="1" x14ac:dyDescent="0.25">
      <c r="A40" s="40" t="s">
        <v>1055</v>
      </c>
      <c r="B40" s="41" t="s">
        <v>1056</v>
      </c>
      <c r="C40" s="29">
        <v>7149600</v>
      </c>
      <c r="D40" s="29">
        <v>-76984.92</v>
      </c>
      <c r="E40" s="29">
        <f t="shared" si="4"/>
        <v>7072615.0800000001</v>
      </c>
      <c r="F40" s="29">
        <v>7072615.0800000001</v>
      </c>
      <c r="G40" s="29">
        <v>7072615.0800000001</v>
      </c>
      <c r="H40" s="29">
        <f t="shared" si="5"/>
        <v>0</v>
      </c>
    </row>
    <row r="41" spans="1:8" s="9" customFormat="1" x14ac:dyDescent="0.25">
      <c r="A41" s="62" t="s">
        <v>1057</v>
      </c>
      <c r="B41" s="63" t="s">
        <v>1058</v>
      </c>
      <c r="C41" s="32">
        <v>18745440</v>
      </c>
      <c r="D41" s="32">
        <v>-189580.08</v>
      </c>
      <c r="E41" s="32">
        <f t="shared" si="4"/>
        <v>18555859.920000002</v>
      </c>
      <c r="F41" s="32">
        <v>18555859.920000002</v>
      </c>
      <c r="G41" s="32">
        <v>18555859.920000002</v>
      </c>
      <c r="H41" s="32">
        <f t="shared" si="5"/>
        <v>0</v>
      </c>
    </row>
    <row r="42" spans="1:8" s="9" customFormat="1" x14ac:dyDescent="0.25">
      <c r="A42" s="40" t="s">
        <v>1059</v>
      </c>
      <c r="B42" s="41" t="s">
        <v>1224</v>
      </c>
      <c r="C42" s="29">
        <v>7945326</v>
      </c>
      <c r="D42" s="29">
        <v>-84711.06</v>
      </c>
      <c r="E42" s="29">
        <f t="shared" si="4"/>
        <v>7860614.9400000004</v>
      </c>
      <c r="F42" s="29">
        <v>7860614.9400000004</v>
      </c>
      <c r="G42" s="29">
        <v>7860614.9400000004</v>
      </c>
      <c r="H42" s="29">
        <f t="shared" si="5"/>
        <v>0</v>
      </c>
    </row>
    <row r="43" spans="1:8" s="9" customFormat="1" x14ac:dyDescent="0.25">
      <c r="A43" s="40" t="s">
        <v>1397</v>
      </c>
      <c r="B43" s="41" t="s">
        <v>1398</v>
      </c>
      <c r="C43" s="29">
        <v>0</v>
      </c>
      <c r="D43" s="29">
        <v>996339.48</v>
      </c>
      <c r="E43" s="29">
        <f t="shared" si="4"/>
        <v>996339.48</v>
      </c>
      <c r="F43" s="29">
        <v>996339.48</v>
      </c>
      <c r="G43" s="29">
        <v>996339.48</v>
      </c>
      <c r="H43" s="29">
        <f t="shared" si="5"/>
        <v>0</v>
      </c>
    </row>
    <row r="44" spans="1:8" s="9" customFormat="1" x14ac:dyDescent="0.25">
      <c r="A44" s="39" t="s">
        <v>220</v>
      </c>
      <c r="B44" s="24" t="s">
        <v>1182</v>
      </c>
      <c r="C44" s="25">
        <f>C45</f>
        <v>48775650</v>
      </c>
      <c r="D44" s="25">
        <f t="shared" ref="D44:G44" si="11">D45</f>
        <v>3000000</v>
      </c>
      <c r="E44" s="25">
        <f t="shared" si="4"/>
        <v>51775650</v>
      </c>
      <c r="F44" s="25">
        <f t="shared" si="11"/>
        <v>51775650</v>
      </c>
      <c r="G44" s="25">
        <f t="shared" si="11"/>
        <v>51775650</v>
      </c>
      <c r="H44" s="25">
        <f t="shared" si="5"/>
        <v>0</v>
      </c>
    </row>
    <row r="45" spans="1:8" s="9" customFormat="1" x14ac:dyDescent="0.25">
      <c r="A45" s="40" t="s">
        <v>1060</v>
      </c>
      <c r="B45" s="41" t="s">
        <v>1182</v>
      </c>
      <c r="C45" s="29">
        <v>48775650</v>
      </c>
      <c r="D45" s="29">
        <v>3000000</v>
      </c>
      <c r="E45" s="29">
        <f t="shared" si="4"/>
        <v>51775650</v>
      </c>
      <c r="F45" s="29">
        <v>51775650</v>
      </c>
      <c r="G45" s="29">
        <v>51775650</v>
      </c>
      <c r="H45" s="29">
        <f t="shared" si="5"/>
        <v>0</v>
      </c>
    </row>
    <row r="46" spans="1:8" s="9" customFormat="1" x14ac:dyDescent="0.25">
      <c r="A46" s="39" t="s">
        <v>221</v>
      </c>
      <c r="B46" s="24" t="s">
        <v>1399</v>
      </c>
      <c r="C46" s="25">
        <f>C47</f>
        <v>17598337</v>
      </c>
      <c r="D46" s="25">
        <f t="shared" ref="D46:G46" si="12">D47</f>
        <v>5300000</v>
      </c>
      <c r="E46" s="25">
        <f t="shared" si="4"/>
        <v>22898337</v>
      </c>
      <c r="F46" s="25">
        <f t="shared" si="12"/>
        <v>22898337</v>
      </c>
      <c r="G46" s="25">
        <f t="shared" si="12"/>
        <v>22898337</v>
      </c>
      <c r="H46" s="25">
        <f t="shared" si="5"/>
        <v>0</v>
      </c>
    </row>
    <row r="47" spans="1:8" s="9" customFormat="1" x14ac:dyDescent="0.25">
      <c r="A47" s="40" t="s">
        <v>1061</v>
      </c>
      <c r="B47" s="41" t="s">
        <v>1399</v>
      </c>
      <c r="C47" s="29">
        <v>17598337</v>
      </c>
      <c r="D47" s="29">
        <v>5300000</v>
      </c>
      <c r="E47" s="29">
        <f t="shared" si="4"/>
        <v>22898337</v>
      </c>
      <c r="F47" s="29">
        <v>22898337</v>
      </c>
      <c r="G47" s="29">
        <v>22898337</v>
      </c>
      <c r="H47" s="29">
        <f t="shared" si="5"/>
        <v>0</v>
      </c>
    </row>
    <row r="48" spans="1:8" ht="6.75" customHeight="1" x14ac:dyDescent="0.25">
      <c r="A48" s="2"/>
      <c r="B48" s="44"/>
      <c r="C48" s="45"/>
      <c r="D48" s="45"/>
      <c r="E48" s="45"/>
      <c r="F48" s="45"/>
      <c r="G48" s="45"/>
      <c r="H48" s="45"/>
    </row>
    <row r="49" spans="1:8" x14ac:dyDescent="0.25">
      <c r="A49" s="3"/>
      <c r="B49" s="48" t="s">
        <v>12</v>
      </c>
      <c r="C49" s="47">
        <f>C13</f>
        <v>253191203</v>
      </c>
      <c r="D49" s="47">
        <f t="shared" ref="D49:H49" si="13">D13</f>
        <v>557308454.08000004</v>
      </c>
      <c r="E49" s="47">
        <f t="shared" si="13"/>
        <v>810499657.08000004</v>
      </c>
      <c r="F49" s="47">
        <f t="shared" si="13"/>
        <v>810499657.08000004</v>
      </c>
      <c r="G49" s="47">
        <f t="shared" si="13"/>
        <v>809378431.13999999</v>
      </c>
      <c r="H49" s="47">
        <f t="shared" si="1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A7" sqref="A1:H7"/>
    </sheetView>
  </sheetViews>
  <sheetFormatPr baseColWidth="10" defaultRowHeight="15" x14ac:dyDescent="0.25"/>
  <cols>
    <col min="1" max="1" width="13.85546875" bestFit="1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275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72"/>
      <c r="B8" s="72"/>
      <c r="C8" s="72"/>
      <c r="D8" s="72"/>
      <c r="E8" s="72"/>
      <c r="F8" s="72"/>
      <c r="G8" s="72"/>
      <c r="H8" s="72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222</v>
      </c>
      <c r="B13" s="24" t="s">
        <v>275</v>
      </c>
      <c r="C13" s="25">
        <f>C14+C18+C23+C25+C50+C52+C54+C56+C58+C60+C62+C66+C68+C75+C82+C87+C89+C92+C100+C103+C106</f>
        <v>23443070498</v>
      </c>
      <c r="D13" s="25">
        <f t="shared" ref="D13:G13" si="0">D14+D18+D23+D25+D50+D52+D54+D56+D58+D60+D62+D66+D68+D75+D82+D87+D89+D92+D100+D103+D106</f>
        <v>972597271.86999965</v>
      </c>
      <c r="E13" s="25">
        <f t="shared" si="0"/>
        <v>24415667769.869999</v>
      </c>
      <c r="F13" s="25">
        <f t="shared" si="0"/>
        <v>24415667769.869999</v>
      </c>
      <c r="G13" s="25">
        <f t="shared" si="0"/>
        <v>24344666755.529999</v>
      </c>
      <c r="H13" s="25">
        <f t="shared" ref="H13" si="1">H14+H18+H22+H24+H48+H50+H52+H54+H56+H58+H62+H64+H70+H72+H78+H80+H83+H86+H95+H98</f>
        <v>0</v>
      </c>
    </row>
    <row r="14" spans="1:8" s="9" customFormat="1" x14ac:dyDescent="0.25">
      <c r="A14" s="39" t="s">
        <v>223</v>
      </c>
      <c r="B14" s="24" t="s">
        <v>224</v>
      </c>
      <c r="C14" s="25">
        <f>SUM(C15:C17)</f>
        <v>31606418</v>
      </c>
      <c r="D14" s="25">
        <f>SUM(D15:D17)</f>
        <v>4131857.2000000007</v>
      </c>
      <c r="E14" s="25">
        <f>C14+D14</f>
        <v>35738275.200000003</v>
      </c>
      <c r="F14" s="25">
        <f>SUM(F15:F17)</f>
        <v>35738275.200000003</v>
      </c>
      <c r="G14" s="25">
        <f>SUM(G15:G17)</f>
        <v>32336412.870000001</v>
      </c>
      <c r="H14" s="25">
        <f>E14-F14</f>
        <v>0</v>
      </c>
    </row>
    <row r="15" spans="1:8" s="9" customFormat="1" x14ac:dyDescent="0.25">
      <c r="A15" s="40" t="s">
        <v>1063</v>
      </c>
      <c r="B15" s="41" t="s">
        <v>1064</v>
      </c>
      <c r="C15" s="29">
        <v>15317822</v>
      </c>
      <c r="D15" s="29">
        <v>-6604.04</v>
      </c>
      <c r="E15" s="29">
        <f t="shared" ref="E15:E78" si="2">C15+D15</f>
        <v>15311217.960000001</v>
      </c>
      <c r="F15" s="29">
        <v>15311217.960000001</v>
      </c>
      <c r="G15" s="29">
        <v>15116055.630000001</v>
      </c>
      <c r="H15" s="29">
        <f t="shared" ref="H15:H78" si="3">E15-F15</f>
        <v>0</v>
      </c>
    </row>
    <row r="16" spans="1:8" s="9" customFormat="1" x14ac:dyDescent="0.25">
      <c r="A16" s="40" t="s">
        <v>1065</v>
      </c>
      <c r="B16" s="41" t="s">
        <v>1066</v>
      </c>
      <c r="C16" s="29">
        <v>2048323</v>
      </c>
      <c r="D16" s="29">
        <v>-183500.49</v>
      </c>
      <c r="E16" s="29">
        <f t="shared" si="2"/>
        <v>1864822.51</v>
      </c>
      <c r="F16" s="29">
        <v>1864822.51</v>
      </c>
      <c r="G16" s="29">
        <v>1864822.51</v>
      </c>
      <c r="H16" s="29">
        <f t="shared" si="3"/>
        <v>0</v>
      </c>
    </row>
    <row r="17" spans="1:8" s="9" customFormat="1" x14ac:dyDescent="0.25">
      <c r="A17" s="40" t="s">
        <v>1067</v>
      </c>
      <c r="B17" s="41" t="s">
        <v>1068</v>
      </c>
      <c r="C17" s="29">
        <v>14240273</v>
      </c>
      <c r="D17" s="29">
        <v>4321961.7300000004</v>
      </c>
      <c r="E17" s="29">
        <f t="shared" si="2"/>
        <v>18562234.73</v>
      </c>
      <c r="F17" s="29">
        <v>18562234.73</v>
      </c>
      <c r="G17" s="29">
        <v>15355534.73</v>
      </c>
      <c r="H17" s="29">
        <f t="shared" si="3"/>
        <v>0</v>
      </c>
    </row>
    <row r="18" spans="1:8" s="9" customFormat="1" x14ac:dyDescent="0.25">
      <c r="A18" s="39" t="s">
        <v>225</v>
      </c>
      <c r="B18" s="24" t="s">
        <v>226</v>
      </c>
      <c r="C18" s="25">
        <f>SUM(C19:C22)</f>
        <v>153190960</v>
      </c>
      <c r="D18" s="25">
        <f>SUM(D19:D22)</f>
        <v>-139122584.28</v>
      </c>
      <c r="E18" s="25">
        <f t="shared" si="2"/>
        <v>14068375.719999999</v>
      </c>
      <c r="F18" s="25">
        <f>SUM(F19:F22)</f>
        <v>14068375.720000001</v>
      </c>
      <c r="G18" s="25">
        <f>SUM(G19:G22)</f>
        <v>14061056.039999999</v>
      </c>
      <c r="H18" s="25">
        <f t="shared" si="3"/>
        <v>0</v>
      </c>
    </row>
    <row r="19" spans="1:8" s="9" customFormat="1" x14ac:dyDescent="0.25">
      <c r="A19" s="40" t="s">
        <v>1069</v>
      </c>
      <c r="B19" s="41" t="s">
        <v>1070</v>
      </c>
      <c r="C19" s="29">
        <v>10772365</v>
      </c>
      <c r="D19" s="29">
        <v>-10772365</v>
      </c>
      <c r="E19" s="29">
        <f t="shared" si="2"/>
        <v>0</v>
      </c>
      <c r="F19" s="29">
        <v>0</v>
      </c>
      <c r="G19" s="29">
        <v>0</v>
      </c>
      <c r="H19" s="29">
        <f t="shared" si="3"/>
        <v>0</v>
      </c>
    </row>
    <row r="20" spans="1:8" s="9" customFormat="1" x14ac:dyDescent="0.25">
      <c r="A20" s="40" t="s">
        <v>1400</v>
      </c>
      <c r="B20" s="41" t="s">
        <v>1401</v>
      </c>
      <c r="C20" s="29">
        <v>14354548</v>
      </c>
      <c r="D20" s="29">
        <v>-14354548</v>
      </c>
      <c r="E20" s="29">
        <f t="shared" si="2"/>
        <v>0</v>
      </c>
      <c r="F20" s="29">
        <v>0</v>
      </c>
      <c r="G20" s="29">
        <v>0</v>
      </c>
      <c r="H20" s="29">
        <f t="shared" si="3"/>
        <v>0</v>
      </c>
    </row>
    <row r="21" spans="1:8" s="9" customFormat="1" x14ac:dyDescent="0.25">
      <c r="A21" s="40" t="s">
        <v>1071</v>
      </c>
      <c r="B21" s="41" t="s">
        <v>1072</v>
      </c>
      <c r="C21" s="29">
        <v>113748031</v>
      </c>
      <c r="D21" s="29">
        <v>-113748031</v>
      </c>
      <c r="E21" s="29">
        <f t="shared" si="2"/>
        <v>0</v>
      </c>
      <c r="F21" s="29">
        <v>0</v>
      </c>
      <c r="G21" s="29">
        <v>0</v>
      </c>
      <c r="H21" s="29">
        <f t="shared" si="3"/>
        <v>0</v>
      </c>
    </row>
    <row r="22" spans="1:8" s="9" customFormat="1" x14ac:dyDescent="0.25">
      <c r="A22" s="40" t="s">
        <v>1073</v>
      </c>
      <c r="B22" s="41" t="s">
        <v>1074</v>
      </c>
      <c r="C22" s="29">
        <v>14316016</v>
      </c>
      <c r="D22" s="29">
        <v>-247640.28</v>
      </c>
      <c r="E22" s="29">
        <f t="shared" si="2"/>
        <v>14068375.720000001</v>
      </c>
      <c r="F22" s="29">
        <v>14068375.720000001</v>
      </c>
      <c r="G22" s="29">
        <v>14061056.039999999</v>
      </c>
      <c r="H22" s="29">
        <f t="shared" si="3"/>
        <v>0</v>
      </c>
    </row>
    <row r="23" spans="1:8" s="9" customFormat="1" x14ac:dyDescent="0.25">
      <c r="A23" s="39" t="s">
        <v>227</v>
      </c>
      <c r="B23" s="24" t="s">
        <v>48</v>
      </c>
      <c r="C23" s="25">
        <f>C24</f>
        <v>3899468</v>
      </c>
      <c r="D23" s="25">
        <f>D24</f>
        <v>-3899468</v>
      </c>
      <c r="E23" s="25">
        <f t="shared" si="2"/>
        <v>0</v>
      </c>
      <c r="F23" s="25">
        <f>F24</f>
        <v>0</v>
      </c>
      <c r="G23" s="25">
        <f>G24</f>
        <v>0</v>
      </c>
      <c r="H23" s="25">
        <f t="shared" si="3"/>
        <v>0</v>
      </c>
    </row>
    <row r="24" spans="1:8" s="9" customFormat="1" x14ac:dyDescent="0.25">
      <c r="A24" s="40" t="s">
        <v>1075</v>
      </c>
      <c r="B24" s="41" t="s">
        <v>1076</v>
      </c>
      <c r="C24" s="29">
        <v>3899468</v>
      </c>
      <c r="D24" s="29">
        <v>-3899468</v>
      </c>
      <c r="E24" s="29">
        <f t="shared" si="2"/>
        <v>0</v>
      </c>
      <c r="F24" s="29">
        <v>0</v>
      </c>
      <c r="G24" s="29">
        <v>0</v>
      </c>
      <c r="H24" s="29">
        <f t="shared" si="3"/>
        <v>0</v>
      </c>
    </row>
    <row r="25" spans="1:8" s="9" customFormat="1" x14ac:dyDescent="0.25">
      <c r="A25" s="39" t="s">
        <v>228</v>
      </c>
      <c r="B25" s="24" t="s">
        <v>229</v>
      </c>
      <c r="C25" s="25">
        <f>SUM(C26:C49)</f>
        <v>3085972470</v>
      </c>
      <c r="D25" s="25">
        <f>SUM(D26:D49)</f>
        <v>729864843.61999989</v>
      </c>
      <c r="E25" s="25">
        <f t="shared" si="2"/>
        <v>3815837313.6199999</v>
      </c>
      <c r="F25" s="25">
        <f>SUM(F26:F49)</f>
        <v>3815837313.6199994</v>
      </c>
      <c r="G25" s="25">
        <f>SUM(G26:G49)</f>
        <v>3793752479.6999993</v>
      </c>
      <c r="H25" s="25">
        <f t="shared" si="3"/>
        <v>0</v>
      </c>
    </row>
    <row r="26" spans="1:8" s="9" customFormat="1" x14ac:dyDescent="0.25">
      <c r="A26" s="40" t="s">
        <v>1077</v>
      </c>
      <c r="B26" s="41" t="s">
        <v>1078</v>
      </c>
      <c r="C26" s="29">
        <v>471281543</v>
      </c>
      <c r="D26" s="29">
        <v>72293148.189999998</v>
      </c>
      <c r="E26" s="29">
        <f t="shared" si="2"/>
        <v>543574691.19000006</v>
      </c>
      <c r="F26" s="29">
        <v>543574691.19000006</v>
      </c>
      <c r="G26" s="29">
        <v>543574691.19000006</v>
      </c>
      <c r="H26" s="29">
        <f t="shared" si="3"/>
        <v>0</v>
      </c>
    </row>
    <row r="27" spans="1:8" s="9" customFormat="1" x14ac:dyDescent="0.25">
      <c r="A27" s="40" t="s">
        <v>1079</v>
      </c>
      <c r="B27" s="41" t="s">
        <v>1080</v>
      </c>
      <c r="C27" s="29">
        <v>286192420</v>
      </c>
      <c r="D27" s="29">
        <v>57505090.789999999</v>
      </c>
      <c r="E27" s="29">
        <f t="shared" si="2"/>
        <v>343697510.79000002</v>
      </c>
      <c r="F27" s="29">
        <v>343697510.79000002</v>
      </c>
      <c r="G27" s="29">
        <v>343697510.79000002</v>
      </c>
      <c r="H27" s="29">
        <f t="shared" si="3"/>
        <v>0</v>
      </c>
    </row>
    <row r="28" spans="1:8" s="9" customFormat="1" x14ac:dyDescent="0.25">
      <c r="A28" s="40" t="s">
        <v>1081</v>
      </c>
      <c r="B28" s="41" t="s">
        <v>1082</v>
      </c>
      <c r="C28" s="29">
        <v>1710322627</v>
      </c>
      <c r="D28" s="29">
        <v>0</v>
      </c>
      <c r="E28" s="29">
        <f t="shared" si="2"/>
        <v>1710322627</v>
      </c>
      <c r="F28" s="29">
        <v>1710322627</v>
      </c>
      <c r="G28" s="29">
        <v>1710322627</v>
      </c>
      <c r="H28" s="29">
        <f t="shared" si="3"/>
        <v>0</v>
      </c>
    </row>
    <row r="29" spans="1:8" s="9" customFormat="1" x14ac:dyDescent="0.25">
      <c r="A29" s="40" t="s">
        <v>1083</v>
      </c>
      <c r="B29" s="41" t="s">
        <v>1084</v>
      </c>
      <c r="C29" s="29">
        <v>83347279</v>
      </c>
      <c r="D29" s="29">
        <v>7242904.7300000004</v>
      </c>
      <c r="E29" s="29">
        <f t="shared" si="2"/>
        <v>90590183.730000004</v>
      </c>
      <c r="F29" s="29">
        <v>90590183.730000004</v>
      </c>
      <c r="G29" s="29">
        <v>90590183.730000004</v>
      </c>
      <c r="H29" s="29">
        <f t="shared" si="3"/>
        <v>0</v>
      </c>
    </row>
    <row r="30" spans="1:8" s="9" customFormat="1" x14ac:dyDescent="0.25">
      <c r="A30" s="40" t="s">
        <v>1085</v>
      </c>
      <c r="B30" s="41" t="s">
        <v>1086</v>
      </c>
      <c r="C30" s="29">
        <v>32448910</v>
      </c>
      <c r="D30" s="29">
        <v>9014811.1199999992</v>
      </c>
      <c r="E30" s="29">
        <f t="shared" si="2"/>
        <v>41463721.119999997</v>
      </c>
      <c r="F30" s="29">
        <v>41463721.119999997</v>
      </c>
      <c r="G30" s="29">
        <v>41463721.119999997</v>
      </c>
      <c r="H30" s="29">
        <f t="shared" si="3"/>
        <v>0</v>
      </c>
    </row>
    <row r="31" spans="1:8" s="9" customFormat="1" x14ac:dyDescent="0.25">
      <c r="A31" s="40" t="s">
        <v>1402</v>
      </c>
      <c r="B31" s="41" t="s">
        <v>1403</v>
      </c>
      <c r="C31" s="29">
        <v>0</v>
      </c>
      <c r="D31" s="29">
        <v>139992837.06</v>
      </c>
      <c r="E31" s="29">
        <f t="shared" si="2"/>
        <v>139992837.06</v>
      </c>
      <c r="F31" s="29">
        <v>139992837.06</v>
      </c>
      <c r="G31" s="29">
        <v>138718026.88999999</v>
      </c>
      <c r="H31" s="29">
        <f t="shared" si="3"/>
        <v>0</v>
      </c>
    </row>
    <row r="32" spans="1:8" s="9" customFormat="1" x14ac:dyDescent="0.25">
      <c r="A32" s="40" t="s">
        <v>1087</v>
      </c>
      <c r="B32" s="41" t="s">
        <v>1088</v>
      </c>
      <c r="C32" s="29">
        <v>76465880</v>
      </c>
      <c r="D32" s="29">
        <v>-19682998</v>
      </c>
      <c r="E32" s="29">
        <f t="shared" si="2"/>
        <v>56782882</v>
      </c>
      <c r="F32" s="29">
        <v>56782882</v>
      </c>
      <c r="G32" s="29">
        <v>56750466.020000003</v>
      </c>
      <c r="H32" s="29">
        <f t="shared" si="3"/>
        <v>0</v>
      </c>
    </row>
    <row r="33" spans="1:8" s="9" customFormat="1" x14ac:dyDescent="0.25">
      <c r="A33" s="40" t="s">
        <v>1089</v>
      </c>
      <c r="B33" s="41" t="s">
        <v>1090</v>
      </c>
      <c r="C33" s="29">
        <v>11358932</v>
      </c>
      <c r="D33" s="29">
        <v>-719199.26</v>
      </c>
      <c r="E33" s="29">
        <f t="shared" si="2"/>
        <v>10639732.74</v>
      </c>
      <c r="F33" s="29">
        <v>10639732.74</v>
      </c>
      <c r="G33" s="29">
        <v>10633182.470000001</v>
      </c>
      <c r="H33" s="29">
        <f t="shared" si="3"/>
        <v>0</v>
      </c>
    </row>
    <row r="34" spans="1:8" s="9" customFormat="1" x14ac:dyDescent="0.25">
      <c r="A34" s="40" t="s">
        <v>1091</v>
      </c>
      <c r="B34" s="41" t="s">
        <v>1092</v>
      </c>
      <c r="C34" s="29">
        <v>123630267</v>
      </c>
      <c r="D34" s="29">
        <v>44591300.409999996</v>
      </c>
      <c r="E34" s="29">
        <f t="shared" si="2"/>
        <v>168221567.41</v>
      </c>
      <c r="F34" s="29">
        <v>168221567.41</v>
      </c>
      <c r="G34" s="29">
        <v>168221567.41</v>
      </c>
      <c r="H34" s="29">
        <f t="shared" si="3"/>
        <v>0</v>
      </c>
    </row>
    <row r="35" spans="1:8" s="9" customFormat="1" x14ac:dyDescent="0.25">
      <c r="A35" s="40" t="s">
        <v>1093</v>
      </c>
      <c r="B35" s="41" t="s">
        <v>1404</v>
      </c>
      <c r="C35" s="29">
        <v>39009555</v>
      </c>
      <c r="D35" s="29">
        <v>7718640</v>
      </c>
      <c r="E35" s="29">
        <f t="shared" si="2"/>
        <v>46728195</v>
      </c>
      <c r="F35" s="29">
        <v>46728195</v>
      </c>
      <c r="G35" s="29">
        <v>43524159.5</v>
      </c>
      <c r="H35" s="29">
        <f t="shared" si="3"/>
        <v>0</v>
      </c>
    </row>
    <row r="36" spans="1:8" s="9" customFormat="1" x14ac:dyDescent="0.25">
      <c r="A36" s="40" t="s">
        <v>1094</v>
      </c>
      <c r="B36" s="41" t="s">
        <v>1095</v>
      </c>
      <c r="C36" s="29">
        <v>0</v>
      </c>
      <c r="D36" s="29">
        <v>351070773.62</v>
      </c>
      <c r="E36" s="29">
        <f t="shared" si="2"/>
        <v>351070773.62</v>
      </c>
      <c r="F36" s="29">
        <v>351070773.62</v>
      </c>
      <c r="G36" s="29">
        <v>333642311.62</v>
      </c>
      <c r="H36" s="29">
        <f t="shared" si="3"/>
        <v>0</v>
      </c>
    </row>
    <row r="37" spans="1:8" s="9" customFormat="1" x14ac:dyDescent="0.25">
      <c r="A37" s="40" t="s">
        <v>1096</v>
      </c>
      <c r="B37" s="41" t="s">
        <v>1097</v>
      </c>
      <c r="C37" s="29">
        <v>28123616</v>
      </c>
      <c r="D37" s="29">
        <v>7448762.8799999999</v>
      </c>
      <c r="E37" s="29">
        <f t="shared" si="2"/>
        <v>35572378.880000003</v>
      </c>
      <c r="F37" s="29">
        <v>35572378.880000003</v>
      </c>
      <c r="G37" s="29">
        <v>35572378.880000003</v>
      </c>
      <c r="H37" s="29">
        <f t="shared" si="3"/>
        <v>0</v>
      </c>
    </row>
    <row r="38" spans="1:8" s="9" customFormat="1" x14ac:dyDescent="0.25">
      <c r="A38" s="40" t="s">
        <v>1098</v>
      </c>
      <c r="B38" s="41" t="s">
        <v>1099</v>
      </c>
      <c r="C38" s="29">
        <v>22178389</v>
      </c>
      <c r="D38" s="29">
        <v>-1861167.94</v>
      </c>
      <c r="E38" s="29">
        <f t="shared" si="2"/>
        <v>20317221.059999999</v>
      </c>
      <c r="F38" s="29">
        <v>20317221.059999999</v>
      </c>
      <c r="G38" s="29">
        <v>20317221.059999999</v>
      </c>
      <c r="H38" s="29">
        <f t="shared" si="3"/>
        <v>0</v>
      </c>
    </row>
    <row r="39" spans="1:8" s="9" customFormat="1" x14ac:dyDescent="0.25">
      <c r="A39" s="40" t="s">
        <v>1100</v>
      </c>
      <c r="B39" s="41" t="s">
        <v>1101</v>
      </c>
      <c r="C39" s="29">
        <v>29676446</v>
      </c>
      <c r="D39" s="29">
        <v>345776.7</v>
      </c>
      <c r="E39" s="29">
        <f t="shared" si="2"/>
        <v>30022222.699999999</v>
      </c>
      <c r="F39" s="29">
        <v>30022222.699999999</v>
      </c>
      <c r="G39" s="29">
        <v>29883662.699999999</v>
      </c>
      <c r="H39" s="29">
        <f t="shared" si="3"/>
        <v>0</v>
      </c>
    </row>
    <row r="40" spans="1:8" s="9" customFormat="1" x14ac:dyDescent="0.25">
      <c r="A40" s="40" t="s">
        <v>1102</v>
      </c>
      <c r="B40" s="41" t="s">
        <v>1103</v>
      </c>
      <c r="C40" s="29">
        <v>15384243</v>
      </c>
      <c r="D40" s="29">
        <v>524406</v>
      </c>
      <c r="E40" s="29">
        <f t="shared" si="2"/>
        <v>15908649</v>
      </c>
      <c r="F40" s="29">
        <v>15908649</v>
      </c>
      <c r="G40" s="29">
        <v>15908649</v>
      </c>
      <c r="H40" s="29">
        <f t="shared" si="3"/>
        <v>0</v>
      </c>
    </row>
    <row r="41" spans="1:8" s="9" customFormat="1" x14ac:dyDescent="0.25">
      <c r="A41" s="62" t="s">
        <v>1104</v>
      </c>
      <c r="B41" s="63" t="s">
        <v>1105</v>
      </c>
      <c r="C41" s="32">
        <v>15095800</v>
      </c>
      <c r="D41" s="32">
        <v>62503292.07</v>
      </c>
      <c r="E41" s="32">
        <f t="shared" si="2"/>
        <v>77599092.069999993</v>
      </c>
      <c r="F41" s="32">
        <v>77599092.069999993</v>
      </c>
      <c r="G41" s="32">
        <v>77599092.069999993</v>
      </c>
      <c r="H41" s="32">
        <f t="shared" si="3"/>
        <v>0</v>
      </c>
    </row>
    <row r="42" spans="1:8" s="9" customFormat="1" x14ac:dyDescent="0.25">
      <c r="A42" s="40" t="s">
        <v>1106</v>
      </c>
      <c r="B42" s="41" t="s">
        <v>1107</v>
      </c>
      <c r="C42" s="29">
        <v>5480792</v>
      </c>
      <c r="D42" s="29">
        <v>959021.13</v>
      </c>
      <c r="E42" s="29">
        <f t="shared" si="2"/>
        <v>6439813.1299999999</v>
      </c>
      <c r="F42" s="29">
        <v>6439813.1299999999</v>
      </c>
      <c r="G42" s="29">
        <v>6439813.1299999999</v>
      </c>
      <c r="H42" s="29">
        <f t="shared" si="3"/>
        <v>0</v>
      </c>
    </row>
    <row r="43" spans="1:8" s="9" customFormat="1" x14ac:dyDescent="0.25">
      <c r="A43" s="40" t="s">
        <v>1108</v>
      </c>
      <c r="B43" s="41" t="s">
        <v>1109</v>
      </c>
      <c r="C43" s="29">
        <v>7966614</v>
      </c>
      <c r="D43" s="29">
        <v>150031.85999999999</v>
      </c>
      <c r="E43" s="29">
        <f t="shared" si="2"/>
        <v>8116645.8600000003</v>
      </c>
      <c r="F43" s="29">
        <v>8116645.8600000003</v>
      </c>
      <c r="G43" s="29">
        <v>8116645.8600000003</v>
      </c>
      <c r="H43" s="29">
        <f t="shared" si="3"/>
        <v>0</v>
      </c>
    </row>
    <row r="44" spans="1:8" s="9" customFormat="1" x14ac:dyDescent="0.25">
      <c r="A44" s="40" t="s">
        <v>1110</v>
      </c>
      <c r="B44" s="41" t="s">
        <v>1111</v>
      </c>
      <c r="C44" s="29">
        <v>7578002</v>
      </c>
      <c r="D44" s="29">
        <v>7077291.6600000001</v>
      </c>
      <c r="E44" s="29">
        <f t="shared" si="2"/>
        <v>14655293.66</v>
      </c>
      <c r="F44" s="29">
        <v>14655293.66</v>
      </c>
      <c r="G44" s="29">
        <v>14655293.66</v>
      </c>
      <c r="H44" s="29">
        <f t="shared" si="3"/>
        <v>0</v>
      </c>
    </row>
    <row r="45" spans="1:8" s="9" customFormat="1" x14ac:dyDescent="0.25">
      <c r="A45" s="40" t="s">
        <v>1112</v>
      </c>
      <c r="B45" s="41" t="s">
        <v>1405</v>
      </c>
      <c r="C45" s="29">
        <v>7402896</v>
      </c>
      <c r="D45" s="29">
        <v>2602171.14</v>
      </c>
      <c r="E45" s="29">
        <f t="shared" si="2"/>
        <v>10005067.140000001</v>
      </c>
      <c r="F45" s="29">
        <v>10005067.140000001</v>
      </c>
      <c r="G45" s="29">
        <v>10005067.140000001</v>
      </c>
      <c r="H45" s="29">
        <f t="shared" si="3"/>
        <v>0</v>
      </c>
    </row>
    <row r="46" spans="1:8" s="9" customFormat="1" x14ac:dyDescent="0.25">
      <c r="A46" s="40" t="s">
        <v>1113</v>
      </c>
      <c r="B46" s="41" t="s">
        <v>1114</v>
      </c>
      <c r="C46" s="29">
        <v>92308792</v>
      </c>
      <c r="D46" s="29">
        <v>-22125722.710000001</v>
      </c>
      <c r="E46" s="29">
        <f t="shared" si="2"/>
        <v>70183069.289999992</v>
      </c>
      <c r="F46" s="29">
        <v>70183069.290000007</v>
      </c>
      <c r="G46" s="29">
        <v>70183069.290000007</v>
      </c>
      <c r="H46" s="29">
        <f t="shared" si="3"/>
        <v>0</v>
      </c>
    </row>
    <row r="47" spans="1:8" s="9" customFormat="1" x14ac:dyDescent="0.25">
      <c r="A47" s="40" t="s">
        <v>1225</v>
      </c>
      <c r="B47" s="41" t="s">
        <v>1226</v>
      </c>
      <c r="C47" s="29">
        <v>15442798</v>
      </c>
      <c r="D47" s="29">
        <v>-1496375.85</v>
      </c>
      <c r="E47" s="29">
        <f t="shared" si="2"/>
        <v>13946422.15</v>
      </c>
      <c r="F47" s="29">
        <v>13946422.15</v>
      </c>
      <c r="G47" s="29">
        <v>13946422.15</v>
      </c>
      <c r="H47" s="29">
        <f t="shared" si="3"/>
        <v>0</v>
      </c>
    </row>
    <row r="48" spans="1:8" s="9" customFormat="1" x14ac:dyDescent="0.25">
      <c r="A48" s="40" t="s">
        <v>1227</v>
      </c>
      <c r="B48" s="41" t="s">
        <v>1228</v>
      </c>
      <c r="C48" s="29">
        <v>5276669</v>
      </c>
      <c r="D48" s="29">
        <v>3111391.24</v>
      </c>
      <c r="E48" s="29">
        <f t="shared" si="2"/>
        <v>8388060.2400000002</v>
      </c>
      <c r="F48" s="29">
        <v>8388060.2400000002</v>
      </c>
      <c r="G48" s="29">
        <v>8388060.2400000002</v>
      </c>
      <c r="H48" s="29">
        <f t="shared" si="3"/>
        <v>0</v>
      </c>
    </row>
    <row r="49" spans="1:8" s="9" customFormat="1" x14ac:dyDescent="0.25">
      <c r="A49" s="40" t="s">
        <v>1406</v>
      </c>
      <c r="B49" s="41" t="s">
        <v>1407</v>
      </c>
      <c r="C49" s="29">
        <v>0</v>
      </c>
      <c r="D49" s="29">
        <v>1598656.78</v>
      </c>
      <c r="E49" s="29">
        <f t="shared" si="2"/>
        <v>1598656.78</v>
      </c>
      <c r="F49" s="29">
        <v>1598656.78</v>
      </c>
      <c r="G49" s="29">
        <v>1598656.78</v>
      </c>
      <c r="H49" s="29">
        <f t="shared" si="3"/>
        <v>0</v>
      </c>
    </row>
    <row r="50" spans="1:8" s="9" customFormat="1" x14ac:dyDescent="0.25">
      <c r="A50" s="39" t="s">
        <v>230</v>
      </c>
      <c r="B50" s="24" t="s">
        <v>63</v>
      </c>
      <c r="C50" s="25">
        <f>C51</f>
        <v>116020425</v>
      </c>
      <c r="D50" s="25">
        <f>D51</f>
        <v>-116020425</v>
      </c>
      <c r="E50" s="25">
        <f t="shared" si="2"/>
        <v>0</v>
      </c>
      <c r="F50" s="25">
        <f>F51</f>
        <v>0</v>
      </c>
      <c r="G50" s="25">
        <f>G51</f>
        <v>0</v>
      </c>
      <c r="H50" s="25">
        <f t="shared" si="3"/>
        <v>0</v>
      </c>
    </row>
    <row r="51" spans="1:8" s="9" customFormat="1" x14ac:dyDescent="0.25">
      <c r="A51" s="40" t="s">
        <v>1115</v>
      </c>
      <c r="B51" s="41" t="s">
        <v>1116</v>
      </c>
      <c r="C51" s="29">
        <v>116020425</v>
      </c>
      <c r="D51" s="29">
        <v>-116020425</v>
      </c>
      <c r="E51" s="29">
        <f t="shared" si="2"/>
        <v>0</v>
      </c>
      <c r="F51" s="29">
        <v>0</v>
      </c>
      <c r="G51" s="29">
        <v>0</v>
      </c>
      <c r="H51" s="29">
        <f t="shared" si="3"/>
        <v>0</v>
      </c>
    </row>
    <row r="52" spans="1:8" s="9" customFormat="1" x14ac:dyDescent="0.25">
      <c r="A52" s="39" t="s">
        <v>231</v>
      </c>
      <c r="B52" s="24" t="s">
        <v>232</v>
      </c>
      <c r="C52" s="25">
        <f>C53</f>
        <v>3607627</v>
      </c>
      <c r="D52" s="25">
        <f>D53</f>
        <v>-2612487.06</v>
      </c>
      <c r="E52" s="25">
        <f t="shared" si="2"/>
        <v>995139.94</v>
      </c>
      <c r="F52" s="25">
        <f>F53</f>
        <v>995139.94</v>
      </c>
      <c r="G52" s="25">
        <f>G53</f>
        <v>995139.94</v>
      </c>
      <c r="H52" s="25">
        <f t="shared" si="3"/>
        <v>0</v>
      </c>
    </row>
    <row r="53" spans="1:8" s="9" customFormat="1" x14ac:dyDescent="0.25">
      <c r="A53" s="40" t="s">
        <v>1117</v>
      </c>
      <c r="B53" s="41" t="s">
        <v>1118</v>
      </c>
      <c r="C53" s="29">
        <v>3607627</v>
      </c>
      <c r="D53" s="29">
        <v>-2612487.06</v>
      </c>
      <c r="E53" s="29">
        <f t="shared" si="2"/>
        <v>995139.94</v>
      </c>
      <c r="F53" s="29">
        <v>995139.94</v>
      </c>
      <c r="G53" s="29">
        <v>995139.94</v>
      </c>
      <c r="H53" s="29">
        <f t="shared" si="3"/>
        <v>0</v>
      </c>
    </row>
    <row r="54" spans="1:8" s="9" customFormat="1" x14ac:dyDescent="0.25">
      <c r="A54" s="39" t="s">
        <v>233</v>
      </c>
      <c r="B54" s="24" t="s">
        <v>71</v>
      </c>
      <c r="C54" s="25">
        <f>C55</f>
        <v>197163</v>
      </c>
      <c r="D54" s="25">
        <f>D55</f>
        <v>-197163</v>
      </c>
      <c r="E54" s="25">
        <f t="shared" si="2"/>
        <v>0</v>
      </c>
      <c r="F54" s="25">
        <f>F55</f>
        <v>0</v>
      </c>
      <c r="G54" s="25">
        <f>G55</f>
        <v>0</v>
      </c>
      <c r="H54" s="25">
        <f t="shared" si="3"/>
        <v>0</v>
      </c>
    </row>
    <row r="55" spans="1:8" s="9" customFormat="1" x14ac:dyDescent="0.25">
      <c r="A55" s="40" t="s">
        <v>1119</v>
      </c>
      <c r="B55" s="41" t="s">
        <v>1120</v>
      </c>
      <c r="C55" s="29">
        <v>197163</v>
      </c>
      <c r="D55" s="29">
        <v>-197163</v>
      </c>
      <c r="E55" s="29">
        <f t="shared" si="2"/>
        <v>0</v>
      </c>
      <c r="F55" s="29">
        <v>0</v>
      </c>
      <c r="G55" s="29">
        <v>0</v>
      </c>
      <c r="H55" s="29">
        <f t="shared" si="3"/>
        <v>0</v>
      </c>
    </row>
    <row r="56" spans="1:8" s="9" customFormat="1" x14ac:dyDescent="0.25">
      <c r="A56" s="39" t="s">
        <v>1408</v>
      </c>
      <c r="B56" s="24" t="s">
        <v>1409</v>
      </c>
      <c r="C56" s="25">
        <f>C57</f>
        <v>71000000</v>
      </c>
      <c r="D56" s="25">
        <f>D57</f>
        <v>-56876190.549999997</v>
      </c>
      <c r="E56" s="25">
        <f t="shared" si="2"/>
        <v>14123809.450000003</v>
      </c>
      <c r="F56" s="25">
        <f>F57</f>
        <v>14123809.449999999</v>
      </c>
      <c r="G56" s="25">
        <f>G57</f>
        <v>14123809.449999999</v>
      </c>
      <c r="H56" s="25">
        <f t="shared" si="3"/>
        <v>0</v>
      </c>
    </row>
    <row r="57" spans="1:8" s="9" customFormat="1" x14ac:dyDescent="0.25">
      <c r="A57" s="40" t="s">
        <v>1410</v>
      </c>
      <c r="B57" s="41" t="s">
        <v>1411</v>
      </c>
      <c r="C57" s="29">
        <v>71000000</v>
      </c>
      <c r="D57" s="29">
        <v>-56876190.549999997</v>
      </c>
      <c r="E57" s="29">
        <f t="shared" si="2"/>
        <v>14123809.450000003</v>
      </c>
      <c r="F57" s="29">
        <v>14123809.449999999</v>
      </c>
      <c r="G57" s="29">
        <v>14123809.449999999</v>
      </c>
      <c r="H57" s="29">
        <f t="shared" si="3"/>
        <v>0</v>
      </c>
    </row>
    <row r="58" spans="1:8" s="9" customFormat="1" x14ac:dyDescent="0.25">
      <c r="A58" s="39" t="s">
        <v>234</v>
      </c>
      <c r="B58" s="24" t="s">
        <v>235</v>
      </c>
      <c r="C58" s="25">
        <f>C59</f>
        <v>17400435</v>
      </c>
      <c r="D58" s="25">
        <f>D59</f>
        <v>1145650.74</v>
      </c>
      <c r="E58" s="25">
        <f t="shared" si="2"/>
        <v>18546085.739999998</v>
      </c>
      <c r="F58" s="25">
        <f>F59</f>
        <v>18546085.739999998</v>
      </c>
      <c r="G58" s="25">
        <f>G59</f>
        <v>18546085.739999998</v>
      </c>
      <c r="H58" s="25">
        <f t="shared" si="3"/>
        <v>0</v>
      </c>
    </row>
    <row r="59" spans="1:8" s="9" customFormat="1" x14ac:dyDescent="0.25">
      <c r="A59" s="40" t="s">
        <v>1121</v>
      </c>
      <c r="B59" s="41" t="s">
        <v>1122</v>
      </c>
      <c r="C59" s="29">
        <v>17400435</v>
      </c>
      <c r="D59" s="29">
        <v>1145650.74</v>
      </c>
      <c r="E59" s="29">
        <f t="shared" si="2"/>
        <v>18546085.739999998</v>
      </c>
      <c r="F59" s="29">
        <v>18546085.739999998</v>
      </c>
      <c r="G59" s="29">
        <v>18546085.739999998</v>
      </c>
      <c r="H59" s="29">
        <f t="shared" si="3"/>
        <v>0</v>
      </c>
    </row>
    <row r="60" spans="1:8" s="9" customFormat="1" x14ac:dyDescent="0.25">
      <c r="A60" s="39" t="s">
        <v>276</v>
      </c>
      <c r="B60" s="24" t="s">
        <v>277</v>
      </c>
      <c r="C60" s="25">
        <f>C61</f>
        <v>1063459</v>
      </c>
      <c r="D60" s="25">
        <f>D61</f>
        <v>-1063459</v>
      </c>
      <c r="E60" s="25">
        <f t="shared" si="2"/>
        <v>0</v>
      </c>
      <c r="F60" s="25">
        <f>F61</f>
        <v>0</v>
      </c>
      <c r="G60" s="25">
        <f>G61</f>
        <v>0</v>
      </c>
      <c r="H60" s="25">
        <f t="shared" si="3"/>
        <v>0</v>
      </c>
    </row>
    <row r="61" spans="1:8" s="9" customFormat="1" x14ac:dyDescent="0.25">
      <c r="A61" s="40" t="s">
        <v>1123</v>
      </c>
      <c r="B61" s="41" t="s">
        <v>277</v>
      </c>
      <c r="C61" s="29">
        <v>1063459</v>
      </c>
      <c r="D61" s="29">
        <v>-1063459</v>
      </c>
      <c r="E61" s="29">
        <f t="shared" si="2"/>
        <v>0</v>
      </c>
      <c r="F61" s="29">
        <v>0</v>
      </c>
      <c r="G61" s="29">
        <v>0</v>
      </c>
      <c r="H61" s="29">
        <f t="shared" si="3"/>
        <v>0</v>
      </c>
    </row>
    <row r="62" spans="1:8" s="9" customFormat="1" x14ac:dyDescent="0.25">
      <c r="A62" s="39" t="s">
        <v>236</v>
      </c>
      <c r="B62" s="24" t="s">
        <v>237</v>
      </c>
      <c r="C62" s="25">
        <f>SUM(C63:C65)</f>
        <v>52558948</v>
      </c>
      <c r="D62" s="25">
        <f>SUM(D63:D65)</f>
        <v>14935883.9</v>
      </c>
      <c r="E62" s="25">
        <f t="shared" si="2"/>
        <v>67494831.900000006</v>
      </c>
      <c r="F62" s="25">
        <f>SUM(F63:F65)</f>
        <v>67494831.900000006</v>
      </c>
      <c r="G62" s="25">
        <f>SUM(G63:G65)</f>
        <v>67490826.400000006</v>
      </c>
      <c r="H62" s="25">
        <f t="shared" si="3"/>
        <v>0</v>
      </c>
    </row>
    <row r="63" spans="1:8" s="9" customFormat="1" x14ac:dyDescent="0.25">
      <c r="A63" s="40" t="s">
        <v>1124</v>
      </c>
      <c r="B63" s="41" t="s">
        <v>1125</v>
      </c>
      <c r="C63" s="29">
        <v>35002345</v>
      </c>
      <c r="D63" s="29">
        <v>14935883.9</v>
      </c>
      <c r="E63" s="29">
        <f t="shared" si="2"/>
        <v>49938228.899999999</v>
      </c>
      <c r="F63" s="29">
        <v>49938228.899999999</v>
      </c>
      <c r="G63" s="29">
        <v>49938228.899999999</v>
      </c>
      <c r="H63" s="29">
        <f t="shared" si="3"/>
        <v>0</v>
      </c>
    </row>
    <row r="64" spans="1:8" s="9" customFormat="1" x14ac:dyDescent="0.25">
      <c r="A64" s="40" t="s">
        <v>1126</v>
      </c>
      <c r="B64" s="41" t="s">
        <v>1127</v>
      </c>
      <c r="C64" s="29">
        <v>11130298</v>
      </c>
      <c r="D64" s="29">
        <v>0</v>
      </c>
      <c r="E64" s="29">
        <f t="shared" si="2"/>
        <v>11130298</v>
      </c>
      <c r="F64" s="29">
        <v>11130298</v>
      </c>
      <c r="G64" s="29">
        <v>11130298</v>
      </c>
      <c r="H64" s="29">
        <f t="shared" si="3"/>
        <v>0</v>
      </c>
    </row>
    <row r="65" spans="1:8" s="9" customFormat="1" x14ac:dyDescent="0.25">
      <c r="A65" s="40" t="s">
        <v>1128</v>
      </c>
      <c r="B65" s="41" t="s">
        <v>1129</v>
      </c>
      <c r="C65" s="29">
        <v>6426305</v>
      </c>
      <c r="D65" s="29">
        <v>0</v>
      </c>
      <c r="E65" s="29">
        <f t="shared" si="2"/>
        <v>6426305</v>
      </c>
      <c r="F65" s="29">
        <v>6426305</v>
      </c>
      <c r="G65" s="29">
        <v>6422299.5</v>
      </c>
      <c r="H65" s="29">
        <f t="shared" si="3"/>
        <v>0</v>
      </c>
    </row>
    <row r="66" spans="1:8" s="9" customFormat="1" x14ac:dyDescent="0.25">
      <c r="A66" s="39" t="s">
        <v>238</v>
      </c>
      <c r="B66" s="24" t="s">
        <v>101</v>
      </c>
      <c r="C66" s="25">
        <f>C67</f>
        <v>22568832</v>
      </c>
      <c r="D66" s="25">
        <f>D67</f>
        <v>-22568832</v>
      </c>
      <c r="E66" s="25">
        <f t="shared" si="2"/>
        <v>0</v>
      </c>
      <c r="F66" s="25">
        <v>0</v>
      </c>
      <c r="G66" s="25">
        <v>0</v>
      </c>
      <c r="H66" s="25">
        <f t="shared" si="3"/>
        <v>0</v>
      </c>
    </row>
    <row r="67" spans="1:8" s="9" customFormat="1" x14ac:dyDescent="0.25">
      <c r="A67" s="40" t="s">
        <v>1130</v>
      </c>
      <c r="B67" s="41" t="s">
        <v>1131</v>
      </c>
      <c r="C67" s="29">
        <v>22568832</v>
      </c>
      <c r="D67" s="29">
        <v>-22568832</v>
      </c>
      <c r="E67" s="29">
        <f t="shared" si="2"/>
        <v>0</v>
      </c>
      <c r="F67" s="29">
        <v>0</v>
      </c>
      <c r="G67" s="29">
        <v>0</v>
      </c>
      <c r="H67" s="29">
        <f t="shared" si="3"/>
        <v>0</v>
      </c>
    </row>
    <row r="68" spans="1:8" s="9" customFormat="1" x14ac:dyDescent="0.25">
      <c r="A68" s="39" t="s">
        <v>239</v>
      </c>
      <c r="B68" s="24" t="s">
        <v>240</v>
      </c>
      <c r="C68" s="25">
        <f>SUM(C69:C74)</f>
        <v>1389190535</v>
      </c>
      <c r="D68" s="25">
        <f>SUM(D69:D74)</f>
        <v>197576750.80999997</v>
      </c>
      <c r="E68" s="25">
        <f t="shared" si="2"/>
        <v>1586767285.8099999</v>
      </c>
      <c r="F68" s="25">
        <f>SUM(F69:F74)</f>
        <v>1586767285.8099999</v>
      </c>
      <c r="G68" s="25">
        <f>SUM(G69:G74)</f>
        <v>1543534856.8000002</v>
      </c>
      <c r="H68" s="25">
        <f t="shared" si="3"/>
        <v>0</v>
      </c>
    </row>
    <row r="69" spans="1:8" s="9" customFormat="1" x14ac:dyDescent="0.25">
      <c r="A69" s="40" t="s">
        <v>1132</v>
      </c>
      <c r="B69" s="41" t="s">
        <v>1133</v>
      </c>
      <c r="C69" s="29">
        <v>442267953</v>
      </c>
      <c r="D69" s="29">
        <v>-386358935.81</v>
      </c>
      <c r="E69" s="29">
        <f t="shared" si="2"/>
        <v>55909017.189999998</v>
      </c>
      <c r="F69" s="29">
        <v>55909017.189999998</v>
      </c>
      <c r="G69" s="29">
        <v>55909017.189999998</v>
      </c>
      <c r="H69" s="29">
        <f t="shared" si="3"/>
        <v>0</v>
      </c>
    </row>
    <row r="70" spans="1:8" s="9" customFormat="1" x14ac:dyDescent="0.25">
      <c r="A70" s="62" t="s">
        <v>1134</v>
      </c>
      <c r="B70" s="63" t="s">
        <v>1135</v>
      </c>
      <c r="C70" s="32">
        <v>410710803</v>
      </c>
      <c r="D70" s="32">
        <v>-29888098.809999999</v>
      </c>
      <c r="E70" s="32">
        <f t="shared" si="2"/>
        <v>380822704.19</v>
      </c>
      <c r="F70" s="32">
        <v>380822704.19</v>
      </c>
      <c r="G70" s="32">
        <v>380822704.19</v>
      </c>
      <c r="H70" s="32">
        <f t="shared" si="3"/>
        <v>0</v>
      </c>
    </row>
    <row r="71" spans="1:8" s="9" customFormat="1" x14ac:dyDescent="0.25">
      <c r="A71" s="40" t="s">
        <v>1136</v>
      </c>
      <c r="B71" s="41" t="s">
        <v>1137</v>
      </c>
      <c r="C71" s="29">
        <v>256427817</v>
      </c>
      <c r="D71" s="29">
        <v>41145253.359999999</v>
      </c>
      <c r="E71" s="29">
        <f t="shared" si="2"/>
        <v>297573070.36000001</v>
      </c>
      <c r="F71" s="29">
        <v>297573070.36000001</v>
      </c>
      <c r="G71" s="29">
        <v>297573070.36000001</v>
      </c>
      <c r="H71" s="29">
        <f t="shared" si="3"/>
        <v>0</v>
      </c>
    </row>
    <row r="72" spans="1:8" s="9" customFormat="1" x14ac:dyDescent="0.25">
      <c r="A72" s="40" t="s">
        <v>1138</v>
      </c>
      <c r="B72" s="41" t="s">
        <v>1139</v>
      </c>
      <c r="C72" s="29">
        <v>106999012</v>
      </c>
      <c r="D72" s="29">
        <v>557724798.15999997</v>
      </c>
      <c r="E72" s="29">
        <f t="shared" si="2"/>
        <v>664723810.15999997</v>
      </c>
      <c r="F72" s="29">
        <v>664723810.15999997</v>
      </c>
      <c r="G72" s="29">
        <v>664723810.15999997</v>
      </c>
      <c r="H72" s="29">
        <f t="shared" si="3"/>
        <v>0</v>
      </c>
    </row>
    <row r="73" spans="1:8" s="9" customFormat="1" x14ac:dyDescent="0.25">
      <c r="A73" s="40" t="s">
        <v>1140</v>
      </c>
      <c r="B73" s="41" t="s">
        <v>1141</v>
      </c>
      <c r="C73" s="29">
        <v>5808708</v>
      </c>
      <c r="D73" s="29">
        <v>574709.03</v>
      </c>
      <c r="E73" s="29">
        <f t="shared" si="2"/>
        <v>6383417.0300000003</v>
      </c>
      <c r="F73" s="29">
        <v>6383417.0300000003</v>
      </c>
      <c r="G73" s="29">
        <v>6383417.0300000003</v>
      </c>
      <c r="H73" s="29">
        <f t="shared" si="3"/>
        <v>0</v>
      </c>
    </row>
    <row r="74" spans="1:8" s="9" customFormat="1" x14ac:dyDescent="0.25">
      <c r="A74" s="40" t="s">
        <v>1412</v>
      </c>
      <c r="B74" s="41" t="s">
        <v>1162</v>
      </c>
      <c r="C74" s="29">
        <v>166976242</v>
      </c>
      <c r="D74" s="29">
        <v>14379024.880000001</v>
      </c>
      <c r="E74" s="29">
        <f t="shared" si="2"/>
        <v>181355266.88</v>
      </c>
      <c r="F74" s="29">
        <v>181355266.88</v>
      </c>
      <c r="G74" s="29">
        <v>138122837.87</v>
      </c>
      <c r="H74" s="29">
        <f t="shared" si="3"/>
        <v>0</v>
      </c>
    </row>
    <row r="75" spans="1:8" s="9" customFormat="1" x14ac:dyDescent="0.25">
      <c r="A75" s="39" t="s">
        <v>241</v>
      </c>
      <c r="B75" s="24" t="s">
        <v>112</v>
      </c>
      <c r="C75" s="25">
        <f>C76</f>
        <v>68868838</v>
      </c>
      <c r="D75" s="25">
        <f>D76</f>
        <v>-68868838</v>
      </c>
      <c r="E75" s="25">
        <f t="shared" si="2"/>
        <v>0</v>
      </c>
      <c r="F75" s="25">
        <f>F76</f>
        <v>0</v>
      </c>
      <c r="G75" s="25">
        <f>G76</f>
        <v>0</v>
      </c>
      <c r="H75" s="25">
        <f t="shared" si="3"/>
        <v>0</v>
      </c>
    </row>
    <row r="76" spans="1:8" s="9" customFormat="1" x14ac:dyDescent="0.25">
      <c r="A76" s="40" t="s">
        <v>1142</v>
      </c>
      <c r="B76" s="41" t="s">
        <v>1143</v>
      </c>
      <c r="C76" s="29">
        <v>68868838</v>
      </c>
      <c r="D76" s="29">
        <v>-68868838</v>
      </c>
      <c r="E76" s="29">
        <f t="shared" si="2"/>
        <v>0</v>
      </c>
      <c r="F76" s="29">
        <v>0</v>
      </c>
      <c r="G76" s="29">
        <v>0</v>
      </c>
      <c r="H76" s="29">
        <f t="shared" si="3"/>
        <v>0</v>
      </c>
    </row>
    <row r="77" spans="1:8" s="9" customFormat="1" x14ac:dyDescent="0.25">
      <c r="A77" s="39" t="s">
        <v>1413</v>
      </c>
      <c r="B77" s="24" t="s">
        <v>260</v>
      </c>
      <c r="C77" s="25">
        <f>SUM(C78:C79)</f>
        <v>0</v>
      </c>
      <c r="D77" s="25">
        <f>SUM(D78:D79)</f>
        <v>32577108.899999999</v>
      </c>
      <c r="E77" s="25">
        <f t="shared" si="2"/>
        <v>32577108.899999999</v>
      </c>
      <c r="F77" s="25">
        <f>SUM(F78:F79)</f>
        <v>32577108.899999999</v>
      </c>
      <c r="G77" s="25">
        <f>SUM(G78:G79)</f>
        <v>32577108.899999999</v>
      </c>
      <c r="H77" s="25">
        <f t="shared" si="3"/>
        <v>0</v>
      </c>
    </row>
    <row r="78" spans="1:8" s="9" customFormat="1" x14ac:dyDescent="0.25">
      <c r="A78" s="40" t="s">
        <v>1414</v>
      </c>
      <c r="B78" s="41" t="s">
        <v>1070</v>
      </c>
      <c r="C78" s="29">
        <v>0</v>
      </c>
      <c r="D78" s="29">
        <v>10017177.82</v>
      </c>
      <c r="E78" s="29">
        <f t="shared" si="2"/>
        <v>10017177.82</v>
      </c>
      <c r="F78" s="29">
        <v>10017177.82</v>
      </c>
      <c r="G78" s="29">
        <v>10017177.82</v>
      </c>
      <c r="H78" s="29">
        <f t="shared" si="3"/>
        <v>0</v>
      </c>
    </row>
    <row r="79" spans="1:8" s="9" customFormat="1" x14ac:dyDescent="0.25">
      <c r="A79" s="40" t="s">
        <v>1415</v>
      </c>
      <c r="B79" s="41" t="s">
        <v>1401</v>
      </c>
      <c r="C79" s="29">
        <v>0</v>
      </c>
      <c r="D79" s="29">
        <v>22559931.079999998</v>
      </c>
      <c r="E79" s="29">
        <f t="shared" ref="E79:E107" si="4">C79+D79</f>
        <v>22559931.079999998</v>
      </c>
      <c r="F79" s="29">
        <v>22559931.079999998</v>
      </c>
      <c r="G79" s="29">
        <v>22559931.079999998</v>
      </c>
      <c r="H79" s="29">
        <f t="shared" ref="H79:H107" si="5">E79-F79</f>
        <v>0</v>
      </c>
    </row>
    <row r="80" spans="1:8" s="9" customFormat="1" x14ac:dyDescent="0.25">
      <c r="A80" s="39" t="s">
        <v>1416</v>
      </c>
      <c r="B80" s="24" t="s">
        <v>1417</v>
      </c>
      <c r="C80" s="25">
        <f>C81</f>
        <v>0</v>
      </c>
      <c r="D80" s="25">
        <f>D81</f>
        <v>2513601.14</v>
      </c>
      <c r="E80" s="25">
        <f t="shared" si="4"/>
        <v>2513601.14</v>
      </c>
      <c r="F80" s="25">
        <f>F81</f>
        <v>2513601.14</v>
      </c>
      <c r="G80" s="25">
        <f>G81</f>
        <v>2513601.14</v>
      </c>
      <c r="H80" s="25">
        <f t="shared" si="5"/>
        <v>0</v>
      </c>
    </row>
    <row r="81" spans="1:8" s="9" customFormat="1" x14ac:dyDescent="0.25">
      <c r="A81" s="40" t="s">
        <v>1418</v>
      </c>
      <c r="B81" s="41" t="s">
        <v>1118</v>
      </c>
      <c r="C81" s="29">
        <v>0</v>
      </c>
      <c r="D81" s="29">
        <v>2513601.14</v>
      </c>
      <c r="E81" s="29">
        <f t="shared" si="4"/>
        <v>2513601.14</v>
      </c>
      <c r="F81" s="29">
        <v>2513601.14</v>
      </c>
      <c r="G81" s="29">
        <v>2513601.14</v>
      </c>
      <c r="H81" s="29">
        <f t="shared" si="5"/>
        <v>0</v>
      </c>
    </row>
    <row r="82" spans="1:8" s="9" customFormat="1" x14ac:dyDescent="0.25">
      <c r="A82" s="39" t="s">
        <v>242</v>
      </c>
      <c r="B82" s="24" t="s">
        <v>278</v>
      </c>
      <c r="C82" s="25">
        <f>SUM(C83:C86)</f>
        <v>9893607122</v>
      </c>
      <c r="D82" s="25">
        <f>SUM(D83:D86)</f>
        <v>156180127.13999999</v>
      </c>
      <c r="E82" s="25">
        <f t="shared" si="4"/>
        <v>10049787249.139999</v>
      </c>
      <c r="F82" s="25">
        <f>SUM(F83:F86)</f>
        <v>10049787249.139999</v>
      </c>
      <c r="G82" s="25">
        <f>SUM(G83:G86)</f>
        <v>10049787249.139999</v>
      </c>
      <c r="H82" s="25">
        <f t="shared" si="5"/>
        <v>0</v>
      </c>
    </row>
    <row r="83" spans="1:8" s="9" customFormat="1" x14ac:dyDescent="0.25">
      <c r="A83" s="40" t="s">
        <v>1144</v>
      </c>
      <c r="B83" s="41" t="s">
        <v>1095</v>
      </c>
      <c r="C83" s="29">
        <v>9716652777</v>
      </c>
      <c r="D83" s="29">
        <v>162487246.88</v>
      </c>
      <c r="E83" s="29">
        <f t="shared" si="4"/>
        <v>9879140023.8799992</v>
      </c>
      <c r="F83" s="29">
        <v>9879140023.8799992</v>
      </c>
      <c r="G83" s="29">
        <v>9879140023.8799992</v>
      </c>
      <c r="H83" s="29">
        <f t="shared" si="5"/>
        <v>0</v>
      </c>
    </row>
    <row r="84" spans="1:8" s="9" customFormat="1" x14ac:dyDescent="0.25">
      <c r="A84" s="40" t="s">
        <v>1145</v>
      </c>
      <c r="B84" s="41" t="s">
        <v>1114</v>
      </c>
      <c r="C84" s="29">
        <v>55801686</v>
      </c>
      <c r="D84" s="29">
        <v>525082.53</v>
      </c>
      <c r="E84" s="29">
        <f t="shared" si="4"/>
        <v>56326768.530000001</v>
      </c>
      <c r="F84" s="29">
        <v>56326768.530000001</v>
      </c>
      <c r="G84" s="29">
        <v>56326768.530000001</v>
      </c>
      <c r="H84" s="29">
        <f t="shared" si="5"/>
        <v>0</v>
      </c>
    </row>
    <row r="85" spans="1:8" s="9" customFormat="1" x14ac:dyDescent="0.25">
      <c r="A85" s="40" t="s">
        <v>1146</v>
      </c>
      <c r="B85" s="41" t="s">
        <v>1086</v>
      </c>
      <c r="C85" s="29">
        <v>4743230</v>
      </c>
      <c r="D85" s="29">
        <v>-4743230</v>
      </c>
      <c r="E85" s="29">
        <f t="shared" si="4"/>
        <v>0</v>
      </c>
      <c r="F85" s="29">
        <v>0</v>
      </c>
      <c r="G85" s="29">
        <v>0</v>
      </c>
      <c r="H85" s="29">
        <f t="shared" si="5"/>
        <v>0</v>
      </c>
    </row>
    <row r="86" spans="1:8" s="9" customFormat="1" x14ac:dyDescent="0.25">
      <c r="A86" s="40" t="s">
        <v>1147</v>
      </c>
      <c r="B86" s="41" t="s">
        <v>1148</v>
      </c>
      <c r="C86" s="29">
        <v>116409429</v>
      </c>
      <c r="D86" s="29">
        <v>-2088972.27</v>
      </c>
      <c r="E86" s="29">
        <f t="shared" si="4"/>
        <v>114320456.73</v>
      </c>
      <c r="F86" s="29">
        <v>114320456.73</v>
      </c>
      <c r="G86" s="29">
        <v>114320456.73</v>
      </c>
      <c r="H86" s="29">
        <f t="shared" si="5"/>
        <v>0</v>
      </c>
    </row>
    <row r="87" spans="1:8" s="9" customFormat="1" x14ac:dyDescent="0.25">
      <c r="A87" s="39" t="s">
        <v>243</v>
      </c>
      <c r="B87" s="24" t="s">
        <v>244</v>
      </c>
      <c r="C87" s="25">
        <f>C88</f>
        <v>2457220128</v>
      </c>
      <c r="D87" s="25">
        <f>D88</f>
        <v>39873957.75</v>
      </c>
      <c r="E87" s="25">
        <f t="shared" si="4"/>
        <v>2497094085.75</v>
      </c>
      <c r="F87" s="25">
        <f>F88</f>
        <v>2497094085.75</v>
      </c>
      <c r="G87" s="25">
        <f>G88</f>
        <v>2494823521.8499999</v>
      </c>
      <c r="H87" s="25">
        <f t="shared" si="5"/>
        <v>0</v>
      </c>
    </row>
    <row r="88" spans="1:8" s="9" customFormat="1" x14ac:dyDescent="0.25">
      <c r="A88" s="40" t="s">
        <v>1149</v>
      </c>
      <c r="B88" s="41" t="s">
        <v>1139</v>
      </c>
      <c r="C88" s="29">
        <v>2457220128</v>
      </c>
      <c r="D88" s="29">
        <v>39873957.75</v>
      </c>
      <c r="E88" s="29">
        <f t="shared" si="4"/>
        <v>2497094085.75</v>
      </c>
      <c r="F88" s="29">
        <v>2497094085.75</v>
      </c>
      <c r="G88" s="29">
        <v>2494823521.8499999</v>
      </c>
      <c r="H88" s="29">
        <f t="shared" si="5"/>
        <v>0</v>
      </c>
    </row>
    <row r="89" spans="1:8" s="9" customFormat="1" x14ac:dyDescent="0.25">
      <c r="A89" s="39" t="s">
        <v>245</v>
      </c>
      <c r="B89" s="24" t="s">
        <v>246</v>
      </c>
      <c r="C89" s="25">
        <f>SUM(C90:C91)</f>
        <v>286051369</v>
      </c>
      <c r="D89" s="25">
        <f>SUM(D90:D91)</f>
        <v>5336790.47</v>
      </c>
      <c r="E89" s="25">
        <f t="shared" si="4"/>
        <v>291388159.47000003</v>
      </c>
      <c r="F89" s="25">
        <f>SUM(F90:F91)</f>
        <v>291388159.47000003</v>
      </c>
      <c r="G89" s="25">
        <f>SUM(G90:G91)</f>
        <v>291388159.47000003</v>
      </c>
      <c r="H89" s="25">
        <f t="shared" si="5"/>
        <v>0</v>
      </c>
    </row>
    <row r="90" spans="1:8" s="9" customFormat="1" x14ac:dyDescent="0.25">
      <c r="A90" s="40" t="s">
        <v>1150</v>
      </c>
      <c r="B90" s="41" t="s">
        <v>1151</v>
      </c>
      <c r="C90" s="29">
        <v>213108591</v>
      </c>
      <c r="D90" s="29">
        <v>3956189.09</v>
      </c>
      <c r="E90" s="29">
        <f t="shared" si="4"/>
        <v>217064780.09</v>
      </c>
      <c r="F90" s="29">
        <v>217064780.09</v>
      </c>
      <c r="G90" s="29">
        <v>217064780.09</v>
      </c>
      <c r="H90" s="29">
        <f t="shared" si="5"/>
        <v>0</v>
      </c>
    </row>
    <row r="91" spans="1:8" s="9" customFormat="1" x14ac:dyDescent="0.25">
      <c r="A91" s="40" t="s">
        <v>1152</v>
      </c>
      <c r="B91" s="41" t="s">
        <v>1153</v>
      </c>
      <c r="C91" s="29">
        <v>72942778</v>
      </c>
      <c r="D91" s="29">
        <v>1380601.38</v>
      </c>
      <c r="E91" s="29">
        <f t="shared" si="4"/>
        <v>74323379.379999995</v>
      </c>
      <c r="F91" s="29">
        <v>74323379.379999995</v>
      </c>
      <c r="G91" s="29">
        <v>74323379.379999995</v>
      </c>
      <c r="H91" s="29">
        <f t="shared" si="5"/>
        <v>0</v>
      </c>
    </row>
    <row r="92" spans="1:8" s="9" customFormat="1" x14ac:dyDescent="0.25">
      <c r="A92" s="39" t="s">
        <v>247</v>
      </c>
      <c r="B92" s="24" t="s">
        <v>248</v>
      </c>
      <c r="C92" s="25">
        <f>SUM(C93:C99)</f>
        <v>4854859911</v>
      </c>
      <c r="D92" s="25">
        <f>SUM(D93:D99)</f>
        <v>594358414.12999988</v>
      </c>
      <c r="E92" s="25">
        <f t="shared" si="4"/>
        <v>5449218325.1300001</v>
      </c>
      <c r="F92" s="25">
        <f>SUM(F93:F99)</f>
        <v>5449218325.1300001</v>
      </c>
      <c r="G92" s="25">
        <f>SUM(G93:G99)</f>
        <v>5449218325.1300001</v>
      </c>
      <c r="H92" s="25">
        <f t="shared" si="5"/>
        <v>0</v>
      </c>
    </row>
    <row r="93" spans="1:8" s="9" customFormat="1" x14ac:dyDescent="0.25">
      <c r="A93" s="40" t="s">
        <v>1154</v>
      </c>
      <c r="B93" s="41" t="s">
        <v>1078</v>
      </c>
      <c r="C93" s="29">
        <v>565407757</v>
      </c>
      <c r="D93" s="29">
        <v>42176607.270000003</v>
      </c>
      <c r="E93" s="29">
        <f t="shared" si="4"/>
        <v>607584364.26999998</v>
      </c>
      <c r="F93" s="29">
        <v>607584364.26999998</v>
      </c>
      <c r="G93" s="29">
        <v>607584364.26999998</v>
      </c>
      <c r="H93" s="29">
        <f t="shared" si="5"/>
        <v>0</v>
      </c>
    </row>
    <row r="94" spans="1:8" s="9" customFormat="1" x14ac:dyDescent="0.25">
      <c r="A94" s="40" t="s">
        <v>1155</v>
      </c>
      <c r="B94" s="41" t="s">
        <v>1080</v>
      </c>
      <c r="C94" s="29">
        <v>243371381</v>
      </c>
      <c r="D94" s="29">
        <v>45946289</v>
      </c>
      <c r="E94" s="29">
        <f t="shared" si="4"/>
        <v>289317670</v>
      </c>
      <c r="F94" s="29">
        <v>289317670</v>
      </c>
      <c r="G94" s="29">
        <v>289317670</v>
      </c>
      <c r="H94" s="29">
        <f t="shared" si="5"/>
        <v>0</v>
      </c>
    </row>
    <row r="95" spans="1:8" s="9" customFormat="1" x14ac:dyDescent="0.25">
      <c r="A95" s="40" t="s">
        <v>1156</v>
      </c>
      <c r="B95" s="41" t="s">
        <v>1082</v>
      </c>
      <c r="C95" s="29">
        <v>3884730064</v>
      </c>
      <c r="D95" s="29">
        <v>470144547</v>
      </c>
      <c r="E95" s="29">
        <f t="shared" si="4"/>
        <v>4354874611</v>
      </c>
      <c r="F95" s="29">
        <v>4354874611</v>
      </c>
      <c r="G95" s="29">
        <v>4354874611</v>
      </c>
      <c r="H95" s="29">
        <f t="shared" si="5"/>
        <v>0</v>
      </c>
    </row>
    <row r="96" spans="1:8" s="9" customFormat="1" x14ac:dyDescent="0.25">
      <c r="A96" s="40" t="s">
        <v>1157</v>
      </c>
      <c r="B96" s="41" t="s">
        <v>1404</v>
      </c>
      <c r="C96" s="29">
        <v>41796058</v>
      </c>
      <c r="D96" s="29">
        <v>5782452</v>
      </c>
      <c r="E96" s="29">
        <f t="shared" si="4"/>
        <v>47578510</v>
      </c>
      <c r="F96" s="29">
        <v>47578510</v>
      </c>
      <c r="G96" s="29">
        <v>47578510</v>
      </c>
      <c r="H96" s="29">
        <f t="shared" si="5"/>
        <v>0</v>
      </c>
    </row>
    <row r="97" spans="1:8" s="9" customFormat="1" x14ac:dyDescent="0.25">
      <c r="A97" s="40" t="s">
        <v>1158</v>
      </c>
      <c r="B97" s="41" t="s">
        <v>1125</v>
      </c>
      <c r="C97" s="29">
        <v>119554651</v>
      </c>
      <c r="D97" s="29">
        <v>7136011.29</v>
      </c>
      <c r="E97" s="29">
        <f t="shared" si="4"/>
        <v>126690662.29000001</v>
      </c>
      <c r="F97" s="29">
        <v>126690662.29000001</v>
      </c>
      <c r="G97" s="29">
        <v>126690662.29000001</v>
      </c>
      <c r="H97" s="29">
        <f t="shared" si="5"/>
        <v>0</v>
      </c>
    </row>
    <row r="98" spans="1:8" s="9" customFormat="1" x14ac:dyDescent="0.25">
      <c r="A98" s="40" t="s">
        <v>1419</v>
      </c>
      <c r="B98" s="41" t="s">
        <v>1420</v>
      </c>
      <c r="C98" s="29">
        <v>0</v>
      </c>
      <c r="D98" s="29">
        <v>3682418.9</v>
      </c>
      <c r="E98" s="29">
        <f t="shared" si="4"/>
        <v>3682418.9</v>
      </c>
      <c r="F98" s="29">
        <v>3682418.9</v>
      </c>
      <c r="G98" s="29">
        <v>3682418.9</v>
      </c>
      <c r="H98" s="29">
        <f t="shared" si="5"/>
        <v>0</v>
      </c>
    </row>
    <row r="99" spans="1:8" s="9" customFormat="1" x14ac:dyDescent="0.25">
      <c r="A99" s="62" t="s">
        <v>1421</v>
      </c>
      <c r="B99" s="63" t="s">
        <v>1228</v>
      </c>
      <c r="C99" s="32">
        <v>0</v>
      </c>
      <c r="D99" s="32">
        <v>19490088.670000002</v>
      </c>
      <c r="E99" s="32">
        <f t="shared" si="4"/>
        <v>19490088.670000002</v>
      </c>
      <c r="F99" s="32">
        <v>19490088.670000002</v>
      </c>
      <c r="G99" s="32">
        <v>19490088.670000002</v>
      </c>
      <c r="H99" s="32">
        <f t="shared" si="5"/>
        <v>0</v>
      </c>
    </row>
    <row r="100" spans="1:8" s="9" customFormat="1" x14ac:dyDescent="0.25">
      <c r="A100" s="39" t="s">
        <v>249</v>
      </c>
      <c r="B100" s="24" t="s">
        <v>188</v>
      </c>
      <c r="C100" s="25">
        <f>SUM(C101:C102)</f>
        <v>918574542</v>
      </c>
      <c r="D100" s="25">
        <f>SUM(D101:D102)</f>
        <v>-494203423.12</v>
      </c>
      <c r="E100" s="25">
        <f t="shared" si="4"/>
        <v>424371118.88</v>
      </c>
      <c r="F100" s="25">
        <f>SUM(F101:F102)</f>
        <v>424371118.88</v>
      </c>
      <c r="G100" s="25">
        <f>SUM(G101:G102)</f>
        <v>424371118.88</v>
      </c>
      <c r="H100" s="25">
        <f t="shared" si="5"/>
        <v>0</v>
      </c>
    </row>
    <row r="101" spans="1:8" x14ac:dyDescent="0.25">
      <c r="A101" s="40" t="s">
        <v>1159</v>
      </c>
      <c r="B101" s="41" t="s">
        <v>1160</v>
      </c>
      <c r="C101" s="29">
        <v>151294030</v>
      </c>
      <c r="D101" s="29">
        <v>-76211942.629999995</v>
      </c>
      <c r="E101" s="29">
        <f t="shared" si="4"/>
        <v>75082087.370000005</v>
      </c>
      <c r="F101" s="29">
        <v>75082087.370000005</v>
      </c>
      <c r="G101" s="29">
        <v>75082087.370000005</v>
      </c>
      <c r="H101" s="29">
        <f t="shared" si="5"/>
        <v>0</v>
      </c>
    </row>
    <row r="102" spans="1:8" x14ac:dyDescent="0.25">
      <c r="A102" s="40" t="s">
        <v>1161</v>
      </c>
      <c r="B102" s="41" t="s">
        <v>1162</v>
      </c>
      <c r="C102" s="29">
        <v>767280512</v>
      </c>
      <c r="D102" s="29">
        <v>-417991480.49000001</v>
      </c>
      <c r="E102" s="29">
        <f t="shared" si="4"/>
        <v>349289031.50999999</v>
      </c>
      <c r="F102" s="29">
        <v>349289031.50999999</v>
      </c>
      <c r="G102" s="29">
        <v>349289031.50999999</v>
      </c>
      <c r="H102" s="29">
        <f t="shared" si="5"/>
        <v>0</v>
      </c>
    </row>
    <row r="103" spans="1:8" x14ac:dyDescent="0.25">
      <c r="A103" s="39" t="s">
        <v>250</v>
      </c>
      <c r="B103" s="24" t="s">
        <v>184</v>
      </c>
      <c r="C103" s="25">
        <f>SUM(C104:C105)</f>
        <v>15611848</v>
      </c>
      <c r="D103" s="25">
        <f>SUM(D104:D105)</f>
        <v>22166428.189999998</v>
      </c>
      <c r="E103" s="25">
        <f t="shared" si="4"/>
        <v>37778276.189999998</v>
      </c>
      <c r="F103" s="25">
        <f>SUM(F104:F105)</f>
        <v>37778276.189999998</v>
      </c>
      <c r="G103" s="25">
        <f>SUM(G104:G105)</f>
        <v>37778276.189999998</v>
      </c>
      <c r="H103" s="25">
        <f t="shared" si="5"/>
        <v>0</v>
      </c>
    </row>
    <row r="104" spans="1:8" x14ac:dyDescent="0.25">
      <c r="A104" s="40" t="s">
        <v>1163</v>
      </c>
      <c r="B104" s="41" t="s">
        <v>1164</v>
      </c>
      <c r="C104" s="29">
        <v>15611848</v>
      </c>
      <c r="D104" s="29">
        <v>6735605.5099999979</v>
      </c>
      <c r="E104" s="29">
        <f t="shared" si="4"/>
        <v>22347453.509999998</v>
      </c>
      <c r="F104" s="29">
        <v>22347453.510000002</v>
      </c>
      <c r="G104" s="29">
        <v>22347453.510000002</v>
      </c>
      <c r="H104" s="29">
        <f t="shared" si="5"/>
        <v>0</v>
      </c>
    </row>
    <row r="105" spans="1:8" x14ac:dyDescent="0.25">
      <c r="A105" s="40" t="s">
        <v>1229</v>
      </c>
      <c r="B105" s="41" t="s">
        <v>1230</v>
      </c>
      <c r="C105" s="29">
        <v>0</v>
      </c>
      <c r="D105" s="29">
        <v>15430822.68</v>
      </c>
      <c r="E105" s="29">
        <f t="shared" si="4"/>
        <v>15430822.68</v>
      </c>
      <c r="F105" s="29">
        <v>15430822.68</v>
      </c>
      <c r="G105" s="29">
        <v>15430822.68</v>
      </c>
      <c r="H105" s="29">
        <f t="shared" si="5"/>
        <v>0</v>
      </c>
    </row>
    <row r="106" spans="1:8" x14ac:dyDescent="0.25">
      <c r="A106" s="39" t="s">
        <v>1422</v>
      </c>
      <c r="B106" s="24" t="s">
        <v>1423</v>
      </c>
      <c r="C106" s="25">
        <f>C107</f>
        <v>0</v>
      </c>
      <c r="D106" s="25">
        <f>D107</f>
        <v>112459437.93000001</v>
      </c>
      <c r="E106" s="25">
        <f t="shared" si="4"/>
        <v>112459437.93000001</v>
      </c>
      <c r="F106" s="25">
        <f>F107</f>
        <v>112459437.93000001</v>
      </c>
      <c r="G106" s="25">
        <f>G107</f>
        <v>112459437.93000001</v>
      </c>
      <c r="H106" s="25">
        <f t="shared" si="5"/>
        <v>0</v>
      </c>
    </row>
    <row r="107" spans="1:8" x14ac:dyDescent="0.25">
      <c r="A107" s="40" t="s">
        <v>1424</v>
      </c>
      <c r="B107" s="41" t="s">
        <v>1095</v>
      </c>
      <c r="C107" s="29">
        <v>0</v>
      </c>
      <c r="D107" s="29">
        <v>112459437.93000001</v>
      </c>
      <c r="E107" s="29">
        <f t="shared" si="4"/>
        <v>112459437.93000001</v>
      </c>
      <c r="F107" s="29">
        <v>112459437.93000001</v>
      </c>
      <c r="G107" s="29">
        <v>112459437.93000001</v>
      </c>
      <c r="H107" s="29">
        <f t="shared" si="5"/>
        <v>0</v>
      </c>
    </row>
    <row r="108" spans="1:8" ht="10.5" customHeight="1" x14ac:dyDescent="0.25">
      <c r="A108" s="40"/>
      <c r="B108" s="41"/>
      <c r="C108" s="25"/>
      <c r="D108" s="25"/>
      <c r="E108" s="25"/>
      <c r="F108" s="25"/>
      <c r="G108" s="25"/>
      <c r="H108" s="25"/>
    </row>
    <row r="109" spans="1:8" x14ac:dyDescent="0.25">
      <c r="A109" s="82"/>
      <c r="B109" s="71" t="s">
        <v>12</v>
      </c>
      <c r="C109" s="36">
        <f>C13</f>
        <v>23443070498</v>
      </c>
      <c r="D109" s="36">
        <f t="shared" ref="D109:G109" si="6">D13</f>
        <v>972597271.86999965</v>
      </c>
      <c r="E109" s="36">
        <f t="shared" si="6"/>
        <v>24415667769.869999</v>
      </c>
      <c r="F109" s="36">
        <f t="shared" si="6"/>
        <v>24415667769.869999</v>
      </c>
      <c r="G109" s="36">
        <f t="shared" si="6"/>
        <v>24344666755.529999</v>
      </c>
      <c r="H109" s="36"/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7" sqref="A1:H7"/>
    </sheetView>
  </sheetViews>
  <sheetFormatPr baseColWidth="10" defaultRowHeight="15" x14ac:dyDescent="0.25"/>
  <cols>
    <col min="1" max="1" width="13.85546875" bestFit="1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251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252</v>
      </c>
      <c r="B13" s="24" t="s">
        <v>251</v>
      </c>
      <c r="C13" s="25">
        <f>C14+C16+C18+C21+C26+C28</f>
        <v>2970002998</v>
      </c>
      <c r="D13" s="25">
        <f t="shared" ref="D13:G13" si="0">D14+D16+D18+D21+D26+D28</f>
        <v>-350553019.17000002</v>
      </c>
      <c r="E13" s="25">
        <f t="shared" si="0"/>
        <v>2619449978.8299999</v>
      </c>
      <c r="F13" s="25">
        <f t="shared" si="0"/>
        <v>2619449978.8299999</v>
      </c>
      <c r="G13" s="25">
        <f t="shared" si="0"/>
        <v>2616303660.8799996</v>
      </c>
      <c r="H13" s="25">
        <f t="shared" ref="H13" si="1">H14+H16+H18+H21+H25+H27</f>
        <v>0</v>
      </c>
    </row>
    <row r="14" spans="1:8" s="9" customFormat="1" x14ac:dyDescent="0.25">
      <c r="A14" s="39" t="s">
        <v>253</v>
      </c>
      <c r="B14" s="24" t="s">
        <v>254</v>
      </c>
      <c r="C14" s="25">
        <f>C15</f>
        <v>6547705</v>
      </c>
      <c r="D14" s="25">
        <f t="shared" ref="D14:G14" si="2">D15</f>
        <v>1976861.5</v>
      </c>
      <c r="E14" s="25">
        <f>C14+D14</f>
        <v>8524566.5</v>
      </c>
      <c r="F14" s="25">
        <f t="shared" si="2"/>
        <v>8524566.5</v>
      </c>
      <c r="G14" s="25">
        <f t="shared" si="2"/>
        <v>8524566.5</v>
      </c>
      <c r="H14" s="25">
        <f>E14-F14</f>
        <v>0</v>
      </c>
    </row>
    <row r="15" spans="1:8" s="9" customFormat="1" x14ac:dyDescent="0.25">
      <c r="A15" s="40" t="s">
        <v>1165</v>
      </c>
      <c r="B15" s="41" t="s">
        <v>254</v>
      </c>
      <c r="C15" s="29">
        <v>6547705</v>
      </c>
      <c r="D15" s="29">
        <v>1976861.5</v>
      </c>
      <c r="E15" s="29">
        <f t="shared" ref="E15:E29" si="3">C15+D15</f>
        <v>8524566.5</v>
      </c>
      <c r="F15" s="29">
        <v>8524566.5</v>
      </c>
      <c r="G15" s="29">
        <v>8524566.5</v>
      </c>
      <c r="H15" s="29">
        <f t="shared" ref="H15:H29" si="4">E15-F15</f>
        <v>0</v>
      </c>
    </row>
    <row r="16" spans="1:8" s="9" customFormat="1" x14ac:dyDescent="0.25">
      <c r="A16" s="39" t="s">
        <v>255</v>
      </c>
      <c r="B16" s="24" t="s">
        <v>256</v>
      </c>
      <c r="C16" s="25">
        <f>C17</f>
        <v>53375396</v>
      </c>
      <c r="D16" s="25">
        <f t="shared" ref="D16:G16" si="5">D17</f>
        <v>3915341.2499999977</v>
      </c>
      <c r="E16" s="25">
        <f t="shared" si="3"/>
        <v>57290737.25</v>
      </c>
      <c r="F16" s="25">
        <f t="shared" si="5"/>
        <v>57290737.25</v>
      </c>
      <c r="G16" s="25">
        <f t="shared" si="5"/>
        <v>56787754.939999998</v>
      </c>
      <c r="H16" s="25">
        <f t="shared" si="4"/>
        <v>0</v>
      </c>
    </row>
    <row r="17" spans="1:8" s="9" customFormat="1" x14ac:dyDescent="0.25">
      <c r="A17" s="40" t="s">
        <v>1166</v>
      </c>
      <c r="B17" s="41" t="s">
        <v>256</v>
      </c>
      <c r="C17" s="29">
        <v>53375396</v>
      </c>
      <c r="D17" s="29">
        <v>3915341.2499999977</v>
      </c>
      <c r="E17" s="29">
        <f t="shared" si="3"/>
        <v>57290737.25</v>
      </c>
      <c r="F17" s="29">
        <v>57290737.25</v>
      </c>
      <c r="G17" s="29">
        <v>56787754.939999998</v>
      </c>
      <c r="H17" s="29">
        <f t="shared" si="4"/>
        <v>0</v>
      </c>
    </row>
    <row r="18" spans="1:8" s="9" customFormat="1" x14ac:dyDescent="0.25">
      <c r="A18" s="39" t="s">
        <v>257</v>
      </c>
      <c r="B18" s="24" t="s">
        <v>258</v>
      </c>
      <c r="C18" s="25">
        <f>SUM(C19:C20)</f>
        <v>372465310</v>
      </c>
      <c r="D18" s="25">
        <f t="shared" ref="D18:G18" si="6">SUM(D19:D20)</f>
        <v>31690815.719999999</v>
      </c>
      <c r="E18" s="25">
        <f t="shared" si="3"/>
        <v>404156125.72000003</v>
      </c>
      <c r="F18" s="25">
        <f t="shared" si="6"/>
        <v>404156125.71999997</v>
      </c>
      <c r="G18" s="25">
        <f t="shared" si="6"/>
        <v>404156125.71999997</v>
      </c>
      <c r="H18" s="25">
        <f t="shared" si="4"/>
        <v>0</v>
      </c>
    </row>
    <row r="19" spans="1:8" s="9" customFormat="1" x14ac:dyDescent="0.25">
      <c r="A19" s="40" t="s">
        <v>1167</v>
      </c>
      <c r="B19" s="41" t="s">
        <v>1168</v>
      </c>
      <c r="C19" s="29">
        <v>38666554</v>
      </c>
      <c r="D19" s="29">
        <v>-13546060.359999999</v>
      </c>
      <c r="E19" s="29">
        <f t="shared" si="3"/>
        <v>25120493.640000001</v>
      </c>
      <c r="F19" s="29">
        <v>25120493.640000001</v>
      </c>
      <c r="G19" s="29">
        <v>25120493.640000001</v>
      </c>
      <c r="H19" s="29">
        <f t="shared" si="4"/>
        <v>0</v>
      </c>
    </row>
    <row r="20" spans="1:8" s="9" customFormat="1" x14ac:dyDescent="0.25">
      <c r="A20" s="40" t="s">
        <v>1169</v>
      </c>
      <c r="B20" s="41" t="s">
        <v>1170</v>
      </c>
      <c r="C20" s="29">
        <v>333798756</v>
      </c>
      <c r="D20" s="29">
        <v>45236876.079999998</v>
      </c>
      <c r="E20" s="29">
        <f t="shared" si="3"/>
        <v>379035632.07999998</v>
      </c>
      <c r="F20" s="29">
        <v>379035632.07999998</v>
      </c>
      <c r="G20" s="29">
        <v>379035632.07999998</v>
      </c>
      <c r="H20" s="29">
        <f t="shared" si="4"/>
        <v>0</v>
      </c>
    </row>
    <row r="21" spans="1:8" s="9" customFormat="1" x14ac:dyDescent="0.25">
      <c r="A21" s="39" t="s">
        <v>259</v>
      </c>
      <c r="B21" s="24" t="s">
        <v>260</v>
      </c>
      <c r="C21" s="25">
        <f>SUM(C22:C25)</f>
        <v>2319485133</v>
      </c>
      <c r="D21" s="25">
        <f t="shared" ref="D21:G21" si="7">SUM(D22:D25)</f>
        <v>-232491918.55000001</v>
      </c>
      <c r="E21" s="25">
        <f t="shared" si="3"/>
        <v>2086993214.45</v>
      </c>
      <c r="F21" s="25">
        <f t="shared" si="7"/>
        <v>2086993214.45</v>
      </c>
      <c r="G21" s="25">
        <f t="shared" si="7"/>
        <v>2084349878.8099999</v>
      </c>
      <c r="H21" s="25">
        <f t="shared" si="4"/>
        <v>0</v>
      </c>
    </row>
    <row r="22" spans="1:8" s="9" customFormat="1" x14ac:dyDescent="0.25">
      <c r="A22" s="40" t="s">
        <v>1171</v>
      </c>
      <c r="B22" s="41" t="s">
        <v>1172</v>
      </c>
      <c r="C22" s="29">
        <v>731935309</v>
      </c>
      <c r="D22" s="29">
        <v>26598885.460000001</v>
      </c>
      <c r="E22" s="29">
        <f t="shared" si="3"/>
        <v>758534194.46000004</v>
      </c>
      <c r="F22" s="29">
        <v>758534194.46000004</v>
      </c>
      <c r="G22" s="29">
        <v>758534194.46000004</v>
      </c>
      <c r="H22" s="29">
        <f t="shared" si="4"/>
        <v>0</v>
      </c>
    </row>
    <row r="23" spans="1:8" s="9" customFormat="1" x14ac:dyDescent="0.25">
      <c r="A23" s="40" t="s">
        <v>1173</v>
      </c>
      <c r="B23" s="41" t="s">
        <v>1174</v>
      </c>
      <c r="C23" s="29">
        <v>1449021691</v>
      </c>
      <c r="D23" s="29">
        <v>-210275560.78</v>
      </c>
      <c r="E23" s="29">
        <f t="shared" si="3"/>
        <v>1238746130.22</v>
      </c>
      <c r="F23" s="29">
        <v>1238746130.22</v>
      </c>
      <c r="G23" s="29">
        <v>1238746130.22</v>
      </c>
      <c r="H23" s="29">
        <f t="shared" si="4"/>
        <v>0</v>
      </c>
    </row>
    <row r="24" spans="1:8" s="9" customFormat="1" x14ac:dyDescent="0.25">
      <c r="A24" s="40" t="s">
        <v>1175</v>
      </c>
      <c r="B24" s="41" t="s">
        <v>1176</v>
      </c>
      <c r="C24" s="29">
        <v>45008133</v>
      </c>
      <c r="D24" s="29">
        <v>1556472.69</v>
      </c>
      <c r="E24" s="29">
        <f t="shared" si="3"/>
        <v>46564605.689999998</v>
      </c>
      <c r="F24" s="29">
        <v>46564605.689999998</v>
      </c>
      <c r="G24" s="29">
        <v>43921270.049999997</v>
      </c>
      <c r="H24" s="29">
        <f t="shared" si="4"/>
        <v>0</v>
      </c>
    </row>
    <row r="25" spans="1:8" s="9" customFormat="1" x14ac:dyDescent="0.25">
      <c r="A25" s="40" t="s">
        <v>1425</v>
      </c>
      <c r="B25" s="41" t="s">
        <v>1426</v>
      </c>
      <c r="C25" s="29">
        <v>93520000</v>
      </c>
      <c r="D25" s="29">
        <v>-50371715.920000002</v>
      </c>
      <c r="E25" s="29">
        <f t="shared" si="3"/>
        <v>43148284.079999998</v>
      </c>
      <c r="F25" s="29">
        <v>43148284.079999998</v>
      </c>
      <c r="G25" s="29">
        <v>43148284.079999998</v>
      </c>
      <c r="H25" s="29">
        <f t="shared" si="4"/>
        <v>0</v>
      </c>
    </row>
    <row r="26" spans="1:8" s="9" customFormat="1" x14ac:dyDescent="0.25">
      <c r="A26" s="39" t="s">
        <v>261</v>
      </c>
      <c r="B26" s="24" t="s">
        <v>262</v>
      </c>
      <c r="C26" s="25">
        <f>C27</f>
        <v>200000000</v>
      </c>
      <c r="D26" s="25">
        <f t="shared" ref="D26:G26" si="8">D27</f>
        <v>-137514665.09</v>
      </c>
      <c r="E26" s="25">
        <f t="shared" si="3"/>
        <v>62485334.909999996</v>
      </c>
      <c r="F26" s="25">
        <f t="shared" si="8"/>
        <v>62485334.909999996</v>
      </c>
      <c r="G26" s="25">
        <f t="shared" si="8"/>
        <v>62485334.909999996</v>
      </c>
      <c r="H26" s="25">
        <f t="shared" si="4"/>
        <v>0</v>
      </c>
    </row>
    <row r="27" spans="1:8" s="9" customFormat="1" x14ac:dyDescent="0.25">
      <c r="A27" s="40" t="s">
        <v>1177</v>
      </c>
      <c r="B27" s="41" t="s">
        <v>1178</v>
      </c>
      <c r="C27" s="29">
        <v>200000000</v>
      </c>
      <c r="D27" s="29">
        <v>-137514665.09</v>
      </c>
      <c r="E27" s="29">
        <f t="shared" si="3"/>
        <v>62485334.909999996</v>
      </c>
      <c r="F27" s="29">
        <v>62485334.909999996</v>
      </c>
      <c r="G27" s="29">
        <v>62485334.909999996</v>
      </c>
      <c r="H27" s="29">
        <f t="shared" si="4"/>
        <v>0</v>
      </c>
    </row>
    <row r="28" spans="1:8" s="9" customFormat="1" x14ac:dyDescent="0.25">
      <c r="A28" s="39" t="s">
        <v>263</v>
      </c>
      <c r="B28" s="24" t="s">
        <v>207</v>
      </c>
      <c r="C28" s="25">
        <f>C29</f>
        <v>18129454</v>
      </c>
      <c r="D28" s="25">
        <f t="shared" ref="D28:G28" si="9">D29</f>
        <v>-18129454</v>
      </c>
      <c r="E28" s="25">
        <f t="shared" si="3"/>
        <v>0</v>
      </c>
      <c r="F28" s="25">
        <f t="shared" si="9"/>
        <v>0</v>
      </c>
      <c r="G28" s="25">
        <f t="shared" si="9"/>
        <v>0</v>
      </c>
      <c r="H28" s="25">
        <f t="shared" si="4"/>
        <v>0</v>
      </c>
    </row>
    <row r="29" spans="1:8" x14ac:dyDescent="0.25">
      <c r="A29" s="40" t="s">
        <v>1179</v>
      </c>
      <c r="B29" s="41" t="s">
        <v>207</v>
      </c>
      <c r="C29" s="29">
        <v>18129454</v>
      </c>
      <c r="D29" s="29">
        <v>-18129454</v>
      </c>
      <c r="E29" s="29">
        <f t="shared" si="3"/>
        <v>0</v>
      </c>
      <c r="F29" s="29">
        <v>0</v>
      </c>
      <c r="G29" s="29">
        <v>0</v>
      </c>
      <c r="H29" s="29">
        <f t="shared" si="4"/>
        <v>0</v>
      </c>
    </row>
    <row r="30" spans="1:8" x14ac:dyDescent="0.25">
      <c r="A30" s="40"/>
      <c r="B30" s="41"/>
      <c r="C30" s="45"/>
      <c r="D30" s="45"/>
      <c r="E30" s="45"/>
      <c r="F30" s="45"/>
      <c r="G30" s="45"/>
      <c r="H30" s="45"/>
    </row>
    <row r="31" spans="1:8" x14ac:dyDescent="0.25">
      <c r="A31" s="18"/>
      <c r="B31" s="71" t="s">
        <v>12</v>
      </c>
      <c r="C31" s="47">
        <f>C13</f>
        <v>2970002998</v>
      </c>
      <c r="D31" s="47">
        <f t="shared" ref="D31:H31" si="10">D13</f>
        <v>-350553019.17000002</v>
      </c>
      <c r="E31" s="47">
        <f t="shared" si="10"/>
        <v>2619449978.8299999</v>
      </c>
      <c r="F31" s="47">
        <f t="shared" si="10"/>
        <v>2619449978.8299999</v>
      </c>
      <c r="G31" s="47">
        <f t="shared" si="10"/>
        <v>2616303660.8799996</v>
      </c>
      <c r="H31" s="47">
        <f t="shared" si="10"/>
        <v>0</v>
      </c>
    </row>
    <row r="32" spans="1:8" x14ac:dyDescent="0.25">
      <c r="A32" s="17"/>
      <c r="B32" s="16"/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7" sqref="A1:H7"/>
    </sheetView>
  </sheetViews>
  <sheetFormatPr baseColWidth="10" defaultRowHeight="15" x14ac:dyDescent="0.25"/>
  <cols>
    <col min="1" max="1" width="10.85546875" customWidth="1"/>
    <col min="2" max="2" width="55.5703125" customWidth="1"/>
    <col min="3" max="3" width="12" customWidth="1"/>
    <col min="4" max="4" width="13.7109375" customWidth="1"/>
    <col min="5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338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24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19"/>
      <c r="B12" s="20"/>
      <c r="C12" s="10"/>
      <c r="D12" s="10"/>
      <c r="E12" s="10"/>
      <c r="F12" s="10"/>
      <c r="G12" s="10"/>
      <c r="H12" s="10"/>
    </row>
    <row r="13" spans="1:8" s="9" customFormat="1" x14ac:dyDescent="0.25">
      <c r="A13" s="52" t="s">
        <v>266</v>
      </c>
      <c r="B13" s="53" t="s">
        <v>267</v>
      </c>
      <c r="C13" s="25">
        <f>C14+C34+C38+C41+C44+C46+C48</f>
        <v>620783497</v>
      </c>
      <c r="D13" s="25">
        <f>D14+D34+D38+D41+D44+D46+D48</f>
        <v>611032734.71000004</v>
      </c>
      <c r="E13" s="25">
        <f>E14+E34+E38+E41+E44+E46+E48</f>
        <v>1231816231.71</v>
      </c>
      <c r="F13" s="25">
        <f>F14+F34+F38+F41+F44+F46+F48</f>
        <v>1231816231.7100003</v>
      </c>
      <c r="G13" s="25">
        <f>G14+G34+G38+G41+G44+G46+G48</f>
        <v>1201653143.4699998</v>
      </c>
      <c r="H13" s="25">
        <f t="shared" ref="H13" si="0">H14+H34+H38+H41+H46+H48</f>
        <v>0</v>
      </c>
    </row>
    <row r="14" spans="1:8" s="9" customFormat="1" x14ac:dyDescent="0.25">
      <c r="A14" s="54" t="s">
        <v>23</v>
      </c>
      <c r="B14" s="53" t="s">
        <v>24</v>
      </c>
      <c r="C14" s="25">
        <f>SUM(C15:C33)</f>
        <v>525632760</v>
      </c>
      <c r="D14" s="25">
        <f>SUM(D15:D33)</f>
        <v>464628803.66000003</v>
      </c>
      <c r="E14" s="25">
        <f>C14+D14</f>
        <v>990261563.66000009</v>
      </c>
      <c r="F14" s="25">
        <f>SUM(F15:F33)</f>
        <v>990261563.66000032</v>
      </c>
      <c r="G14" s="25">
        <f>SUM(G15:G33)</f>
        <v>960583700.86000001</v>
      </c>
      <c r="H14" s="25">
        <f>E14-F14</f>
        <v>0</v>
      </c>
    </row>
    <row r="15" spans="1:8" s="9" customFormat="1" x14ac:dyDescent="0.25">
      <c r="A15" s="55" t="s">
        <v>339</v>
      </c>
      <c r="B15" s="56" t="s">
        <v>291</v>
      </c>
      <c r="C15" s="29">
        <v>7537722</v>
      </c>
      <c r="D15" s="29">
        <v>1390160.08</v>
      </c>
      <c r="E15" s="29">
        <f t="shared" ref="E15:E51" si="1">C15+D15</f>
        <v>8927882.0800000001</v>
      </c>
      <c r="F15" s="29">
        <v>8927882.0800000001</v>
      </c>
      <c r="G15" s="29">
        <v>8913615.0999999996</v>
      </c>
      <c r="H15" s="29">
        <f t="shared" ref="H15:H49" si="2">E15-F15</f>
        <v>0</v>
      </c>
    </row>
    <row r="16" spans="1:8" s="9" customFormat="1" x14ac:dyDescent="0.25">
      <c r="A16" s="55" t="s">
        <v>340</v>
      </c>
      <c r="B16" s="56" t="s">
        <v>341</v>
      </c>
      <c r="C16" s="29">
        <v>7173271</v>
      </c>
      <c r="D16" s="29">
        <v>-2453572.92</v>
      </c>
      <c r="E16" s="29">
        <f t="shared" si="1"/>
        <v>4719698.08</v>
      </c>
      <c r="F16" s="29">
        <v>4719698.08</v>
      </c>
      <c r="G16" s="29">
        <v>4719698.08</v>
      </c>
      <c r="H16" s="29">
        <f t="shared" si="2"/>
        <v>0</v>
      </c>
    </row>
    <row r="17" spans="1:8" s="9" customFormat="1" x14ac:dyDescent="0.25">
      <c r="A17" s="55" t="s">
        <v>342</v>
      </c>
      <c r="B17" s="56" t="s">
        <v>343</v>
      </c>
      <c r="C17" s="29">
        <v>8536119</v>
      </c>
      <c r="D17" s="29">
        <v>-348897.48</v>
      </c>
      <c r="E17" s="29">
        <f t="shared" si="1"/>
        <v>8187221.5199999996</v>
      </c>
      <c r="F17" s="29">
        <v>8187221.5199999996</v>
      </c>
      <c r="G17" s="29">
        <v>8155750.8399999999</v>
      </c>
      <c r="H17" s="29">
        <f t="shared" si="2"/>
        <v>0</v>
      </c>
    </row>
    <row r="18" spans="1:8" s="9" customFormat="1" x14ac:dyDescent="0.25">
      <c r="A18" s="55" t="s">
        <v>344</v>
      </c>
      <c r="B18" s="56" t="s">
        <v>345</v>
      </c>
      <c r="C18" s="29">
        <v>7384835</v>
      </c>
      <c r="D18" s="29">
        <v>297650.08</v>
      </c>
      <c r="E18" s="29">
        <f t="shared" si="1"/>
        <v>7682485.0800000001</v>
      </c>
      <c r="F18" s="29">
        <v>7682485.0800000001</v>
      </c>
      <c r="G18" s="29">
        <v>7417219.9800000004</v>
      </c>
      <c r="H18" s="29">
        <f t="shared" si="2"/>
        <v>0</v>
      </c>
    </row>
    <row r="19" spans="1:8" s="9" customFormat="1" x14ac:dyDescent="0.25">
      <c r="A19" s="55" t="s">
        <v>346</v>
      </c>
      <c r="B19" s="56" t="s">
        <v>347</v>
      </c>
      <c r="C19" s="29">
        <v>13254762</v>
      </c>
      <c r="D19" s="29">
        <v>3993410.21</v>
      </c>
      <c r="E19" s="29">
        <f t="shared" si="1"/>
        <v>17248172.210000001</v>
      </c>
      <c r="F19" s="29">
        <v>17248172.210000001</v>
      </c>
      <c r="G19" s="29">
        <v>17227140.93</v>
      </c>
      <c r="H19" s="29">
        <f t="shared" si="2"/>
        <v>0</v>
      </c>
    </row>
    <row r="20" spans="1:8" s="9" customFormat="1" x14ac:dyDescent="0.25">
      <c r="A20" s="55" t="s">
        <v>348</v>
      </c>
      <c r="B20" s="56" t="s">
        <v>349</v>
      </c>
      <c r="C20" s="29">
        <v>174278528</v>
      </c>
      <c r="D20" s="29">
        <v>256406700.09999999</v>
      </c>
      <c r="E20" s="29">
        <f t="shared" si="1"/>
        <v>430685228.10000002</v>
      </c>
      <c r="F20" s="29">
        <v>430685228.10000002</v>
      </c>
      <c r="G20" s="29">
        <v>413918820.32999998</v>
      </c>
      <c r="H20" s="29">
        <f t="shared" si="2"/>
        <v>0</v>
      </c>
    </row>
    <row r="21" spans="1:8" s="9" customFormat="1" x14ac:dyDescent="0.25">
      <c r="A21" s="55" t="s">
        <v>350</v>
      </c>
      <c r="B21" s="56" t="s">
        <v>351</v>
      </c>
      <c r="C21" s="29">
        <v>84915180</v>
      </c>
      <c r="D21" s="29">
        <v>58822883.030000001</v>
      </c>
      <c r="E21" s="29">
        <f t="shared" si="1"/>
        <v>143738063.03</v>
      </c>
      <c r="F21" s="29">
        <v>143738063.03</v>
      </c>
      <c r="G21" s="29">
        <v>134710930.03999999</v>
      </c>
      <c r="H21" s="29">
        <f t="shared" si="2"/>
        <v>0</v>
      </c>
    </row>
    <row r="22" spans="1:8" s="9" customFormat="1" x14ac:dyDescent="0.25">
      <c r="A22" s="55" t="s">
        <v>352</v>
      </c>
      <c r="B22" s="56" t="s">
        <v>353</v>
      </c>
      <c r="C22" s="29">
        <v>3187947</v>
      </c>
      <c r="D22" s="29">
        <v>1601415.86</v>
      </c>
      <c r="E22" s="29">
        <f t="shared" si="1"/>
        <v>4789362.8600000003</v>
      </c>
      <c r="F22" s="29">
        <v>4789362.8600000003</v>
      </c>
      <c r="G22" s="29">
        <v>4788937.5599999996</v>
      </c>
      <c r="H22" s="29">
        <f t="shared" si="2"/>
        <v>0</v>
      </c>
    </row>
    <row r="23" spans="1:8" s="9" customFormat="1" x14ac:dyDescent="0.25">
      <c r="A23" s="55" t="s">
        <v>354</v>
      </c>
      <c r="B23" s="56" t="s">
        <v>355</v>
      </c>
      <c r="C23" s="29">
        <v>9912566</v>
      </c>
      <c r="D23" s="29">
        <v>-660529.66</v>
      </c>
      <c r="E23" s="29">
        <f t="shared" si="1"/>
        <v>9252036.3399999999</v>
      </c>
      <c r="F23" s="29">
        <v>9252036.3399999999</v>
      </c>
      <c r="G23" s="29">
        <v>9224274.9399999995</v>
      </c>
      <c r="H23" s="29">
        <f t="shared" si="2"/>
        <v>0</v>
      </c>
    </row>
    <row r="24" spans="1:8" s="9" customFormat="1" x14ac:dyDescent="0.25">
      <c r="A24" s="55" t="s">
        <v>356</v>
      </c>
      <c r="B24" s="56" t="s">
        <v>357</v>
      </c>
      <c r="C24" s="29">
        <v>6398938</v>
      </c>
      <c r="D24" s="29">
        <v>2551410.94</v>
      </c>
      <c r="E24" s="29">
        <f t="shared" si="1"/>
        <v>8950348.9399999995</v>
      </c>
      <c r="F24" s="29">
        <v>8950348.9399999995</v>
      </c>
      <c r="G24" s="29">
        <v>8950348.9399999995</v>
      </c>
      <c r="H24" s="29">
        <f t="shared" si="2"/>
        <v>0</v>
      </c>
    </row>
    <row r="25" spans="1:8" s="9" customFormat="1" x14ac:dyDescent="0.25">
      <c r="A25" s="55" t="s">
        <v>358</v>
      </c>
      <c r="B25" s="56" t="s">
        <v>359</v>
      </c>
      <c r="C25" s="29">
        <v>9725794</v>
      </c>
      <c r="D25" s="29">
        <v>4621346.33</v>
      </c>
      <c r="E25" s="29">
        <f t="shared" si="1"/>
        <v>14347140.33</v>
      </c>
      <c r="F25" s="29">
        <v>14347140.33</v>
      </c>
      <c r="G25" s="29">
        <v>14316512.1</v>
      </c>
      <c r="H25" s="29">
        <f t="shared" si="2"/>
        <v>0</v>
      </c>
    </row>
    <row r="26" spans="1:8" s="9" customFormat="1" x14ac:dyDescent="0.25">
      <c r="A26" s="55" t="s">
        <v>360</v>
      </c>
      <c r="B26" s="56" t="s">
        <v>361</v>
      </c>
      <c r="C26" s="29">
        <v>12594474</v>
      </c>
      <c r="D26" s="29">
        <v>26333359.690000001</v>
      </c>
      <c r="E26" s="29">
        <f t="shared" si="1"/>
        <v>38927833.689999998</v>
      </c>
      <c r="F26" s="29">
        <v>38927833.689999998</v>
      </c>
      <c r="G26" s="29">
        <v>38921468.100000001</v>
      </c>
      <c r="H26" s="29">
        <f t="shared" si="2"/>
        <v>0</v>
      </c>
    </row>
    <row r="27" spans="1:8" s="9" customFormat="1" x14ac:dyDescent="0.25">
      <c r="A27" s="55" t="s">
        <v>362</v>
      </c>
      <c r="B27" s="56" t="s">
        <v>363</v>
      </c>
      <c r="C27" s="29">
        <v>77186016</v>
      </c>
      <c r="D27" s="29">
        <v>70153421.969999999</v>
      </c>
      <c r="E27" s="29">
        <f t="shared" si="1"/>
        <v>147339437.97</v>
      </c>
      <c r="F27" s="29">
        <v>147339437.97</v>
      </c>
      <c r="G27" s="29">
        <v>147039210.21000001</v>
      </c>
      <c r="H27" s="29">
        <f t="shared" si="2"/>
        <v>0</v>
      </c>
    </row>
    <row r="28" spans="1:8" s="9" customFormat="1" x14ac:dyDescent="0.25">
      <c r="A28" s="55" t="s">
        <v>364</v>
      </c>
      <c r="B28" s="56" t="s">
        <v>365</v>
      </c>
      <c r="C28" s="29">
        <v>64652047</v>
      </c>
      <c r="D28" s="29">
        <v>40205000.630000003</v>
      </c>
      <c r="E28" s="29">
        <f t="shared" si="1"/>
        <v>104857047.63</v>
      </c>
      <c r="F28" s="29">
        <v>104857047.63</v>
      </c>
      <c r="G28" s="29">
        <v>101860503.95999999</v>
      </c>
      <c r="H28" s="29">
        <f t="shared" si="2"/>
        <v>0</v>
      </c>
    </row>
    <row r="29" spans="1:8" s="9" customFormat="1" x14ac:dyDescent="0.25">
      <c r="A29" s="55" t="s">
        <v>366</v>
      </c>
      <c r="B29" s="56" t="s">
        <v>367</v>
      </c>
      <c r="C29" s="29">
        <v>21023108</v>
      </c>
      <c r="D29" s="29">
        <v>-1340966.3999999999</v>
      </c>
      <c r="E29" s="29">
        <f t="shared" si="1"/>
        <v>19682141.600000001</v>
      </c>
      <c r="F29" s="29">
        <v>19682141.600000001</v>
      </c>
      <c r="G29" s="29">
        <v>19636981.030000001</v>
      </c>
      <c r="H29" s="29">
        <f t="shared" si="2"/>
        <v>0</v>
      </c>
    </row>
    <row r="30" spans="1:8" s="9" customFormat="1" x14ac:dyDescent="0.25">
      <c r="A30" s="55" t="s">
        <v>368</v>
      </c>
      <c r="B30" s="56" t="s">
        <v>369</v>
      </c>
      <c r="C30" s="29">
        <v>4405749</v>
      </c>
      <c r="D30" s="29">
        <v>-626280.66</v>
      </c>
      <c r="E30" s="29">
        <f t="shared" si="1"/>
        <v>3779468.34</v>
      </c>
      <c r="F30" s="29">
        <v>3779468.34</v>
      </c>
      <c r="G30" s="29">
        <v>3779468.34</v>
      </c>
      <c r="H30" s="29">
        <f t="shared" si="2"/>
        <v>0</v>
      </c>
    </row>
    <row r="31" spans="1:8" s="9" customFormat="1" x14ac:dyDescent="0.25">
      <c r="A31" s="55" t="s">
        <v>370</v>
      </c>
      <c r="B31" s="56" t="s">
        <v>371</v>
      </c>
      <c r="C31" s="29">
        <v>7180533</v>
      </c>
      <c r="D31" s="29">
        <v>-1237349.8899999999</v>
      </c>
      <c r="E31" s="29">
        <f t="shared" si="1"/>
        <v>5943183.1100000003</v>
      </c>
      <c r="F31" s="29">
        <v>5943183.1100000003</v>
      </c>
      <c r="G31" s="29">
        <v>5932042.5599999996</v>
      </c>
      <c r="H31" s="29">
        <f t="shared" si="2"/>
        <v>0</v>
      </c>
    </row>
    <row r="32" spans="1:8" s="9" customFormat="1" x14ac:dyDescent="0.25">
      <c r="A32" s="55" t="s">
        <v>372</v>
      </c>
      <c r="B32" s="56" t="s">
        <v>373</v>
      </c>
      <c r="C32" s="29">
        <v>5767121</v>
      </c>
      <c r="D32" s="29">
        <v>4360831.3</v>
      </c>
      <c r="E32" s="29">
        <f t="shared" si="1"/>
        <v>10127952.300000001</v>
      </c>
      <c r="F32" s="29">
        <v>10127952.300000001</v>
      </c>
      <c r="G32" s="29">
        <v>9995251.6600000001</v>
      </c>
      <c r="H32" s="29">
        <f t="shared" si="2"/>
        <v>0</v>
      </c>
    </row>
    <row r="33" spans="1:8" s="9" customFormat="1" x14ac:dyDescent="0.25">
      <c r="A33" s="55" t="s">
        <v>374</v>
      </c>
      <c r="B33" s="56" t="s">
        <v>375</v>
      </c>
      <c r="C33" s="29">
        <v>518050</v>
      </c>
      <c r="D33" s="29">
        <v>558810.44999999995</v>
      </c>
      <c r="E33" s="29">
        <f t="shared" si="1"/>
        <v>1076860.45</v>
      </c>
      <c r="F33" s="29">
        <v>1076860.45</v>
      </c>
      <c r="G33" s="29">
        <v>1075526.1599999999</v>
      </c>
      <c r="H33" s="29">
        <f t="shared" si="2"/>
        <v>0</v>
      </c>
    </row>
    <row r="34" spans="1:8" s="9" customFormat="1" x14ac:dyDescent="0.25">
      <c r="A34" s="54" t="s">
        <v>25</v>
      </c>
      <c r="B34" s="53" t="s">
        <v>26</v>
      </c>
      <c r="C34" s="25">
        <f>SUM(C35:C37)</f>
        <v>50288084</v>
      </c>
      <c r="D34" s="25">
        <f>SUM(D35:D37)</f>
        <v>6273673.9400000004</v>
      </c>
      <c r="E34" s="25">
        <f t="shared" si="1"/>
        <v>56561757.939999998</v>
      </c>
      <c r="F34" s="25">
        <f>SUM(F35:F37)</f>
        <v>56561757.939999998</v>
      </c>
      <c r="G34" s="25">
        <f>SUM(G35:G37)</f>
        <v>56485327.259999998</v>
      </c>
      <c r="H34" s="25">
        <f t="shared" si="2"/>
        <v>0</v>
      </c>
    </row>
    <row r="35" spans="1:8" s="9" customFormat="1" x14ac:dyDescent="0.25">
      <c r="A35" s="55" t="s">
        <v>376</v>
      </c>
      <c r="B35" s="56" t="s">
        <v>377</v>
      </c>
      <c r="C35" s="29">
        <v>6394983</v>
      </c>
      <c r="D35" s="29">
        <v>595302.22</v>
      </c>
      <c r="E35" s="29">
        <f t="shared" si="1"/>
        <v>6990285.2199999997</v>
      </c>
      <c r="F35" s="29">
        <v>6990285.2199999997</v>
      </c>
      <c r="G35" s="29">
        <v>6940813.5300000003</v>
      </c>
      <c r="H35" s="29">
        <f t="shared" si="2"/>
        <v>0</v>
      </c>
    </row>
    <row r="36" spans="1:8" s="9" customFormat="1" x14ac:dyDescent="0.25">
      <c r="A36" s="55" t="s">
        <v>378</v>
      </c>
      <c r="B36" s="56" t="s">
        <v>379</v>
      </c>
      <c r="C36" s="29">
        <v>43893101</v>
      </c>
      <c r="D36" s="29">
        <v>2381371.7200000002</v>
      </c>
      <c r="E36" s="29">
        <f t="shared" si="1"/>
        <v>46274472.719999999</v>
      </c>
      <c r="F36" s="29">
        <v>46274472.719999999</v>
      </c>
      <c r="G36" s="29">
        <v>46247513.729999997</v>
      </c>
      <c r="H36" s="29">
        <f t="shared" si="2"/>
        <v>0</v>
      </c>
    </row>
    <row r="37" spans="1:8" s="9" customFormat="1" x14ac:dyDescent="0.25">
      <c r="A37" s="55" t="s">
        <v>1234</v>
      </c>
      <c r="B37" s="56" t="s">
        <v>307</v>
      </c>
      <c r="C37" s="29">
        <v>0</v>
      </c>
      <c r="D37" s="29">
        <v>3297000</v>
      </c>
      <c r="E37" s="29">
        <f t="shared" si="1"/>
        <v>3297000</v>
      </c>
      <c r="F37" s="29">
        <v>3297000</v>
      </c>
      <c r="G37" s="29">
        <v>3297000</v>
      </c>
      <c r="H37" s="29">
        <f t="shared" si="2"/>
        <v>0</v>
      </c>
    </row>
    <row r="38" spans="1:8" s="9" customFormat="1" x14ac:dyDescent="0.25">
      <c r="A38" s="54" t="s">
        <v>27</v>
      </c>
      <c r="B38" s="53" t="s">
        <v>28</v>
      </c>
      <c r="C38" s="25">
        <f>SUM(C39:C40)</f>
        <v>3400017</v>
      </c>
      <c r="D38" s="25">
        <f>SUM(D39:D40)</f>
        <v>-349778.49</v>
      </c>
      <c r="E38" s="25">
        <f t="shared" si="1"/>
        <v>3050238.51</v>
      </c>
      <c r="F38" s="25">
        <f>SUM(F39:F40)</f>
        <v>3050238.51</v>
      </c>
      <c r="G38" s="25">
        <f>SUM(G39:G40)</f>
        <v>3050238.51</v>
      </c>
      <c r="H38" s="25">
        <f t="shared" si="2"/>
        <v>0</v>
      </c>
    </row>
    <row r="39" spans="1:8" s="9" customFormat="1" x14ac:dyDescent="0.25">
      <c r="A39" s="55" t="s">
        <v>380</v>
      </c>
      <c r="B39" s="56" t="s">
        <v>381</v>
      </c>
      <c r="C39" s="29">
        <v>2459664</v>
      </c>
      <c r="D39" s="29">
        <v>-23652</v>
      </c>
      <c r="E39" s="29">
        <f t="shared" si="1"/>
        <v>2436012</v>
      </c>
      <c r="F39" s="29">
        <v>2436012</v>
      </c>
      <c r="G39" s="29">
        <v>2436012</v>
      </c>
      <c r="H39" s="29">
        <f t="shared" si="2"/>
        <v>0</v>
      </c>
    </row>
    <row r="40" spans="1:8" s="9" customFormat="1" x14ac:dyDescent="0.25">
      <c r="A40" s="55" t="s">
        <v>382</v>
      </c>
      <c r="B40" s="56" t="s">
        <v>383</v>
      </c>
      <c r="C40" s="29">
        <v>940353</v>
      </c>
      <c r="D40" s="29">
        <v>-326126.49</v>
      </c>
      <c r="E40" s="29">
        <f t="shared" si="1"/>
        <v>614226.51</v>
      </c>
      <c r="F40" s="29">
        <v>614226.51</v>
      </c>
      <c r="G40" s="29">
        <v>614226.51</v>
      </c>
      <c r="H40" s="29">
        <f t="shared" si="2"/>
        <v>0</v>
      </c>
    </row>
    <row r="41" spans="1:8" s="9" customFormat="1" x14ac:dyDescent="0.25">
      <c r="A41" s="57" t="s">
        <v>29</v>
      </c>
      <c r="B41" s="58" t="s">
        <v>30</v>
      </c>
      <c r="C41" s="47">
        <f>SUM(C42:C43)</f>
        <v>41462636</v>
      </c>
      <c r="D41" s="47">
        <f>SUM(D42:D43)</f>
        <v>-38920368.439999998</v>
      </c>
      <c r="E41" s="47">
        <f t="shared" si="1"/>
        <v>2542267.5600000024</v>
      </c>
      <c r="F41" s="47">
        <f>SUM(F42:F43)</f>
        <v>2542267.56</v>
      </c>
      <c r="G41" s="47">
        <f>SUM(G42:G43)</f>
        <v>2133472.7999999998</v>
      </c>
      <c r="H41" s="47">
        <f t="shared" si="2"/>
        <v>0</v>
      </c>
    </row>
    <row r="42" spans="1:8" s="9" customFormat="1" x14ac:dyDescent="0.25">
      <c r="A42" s="55" t="s">
        <v>384</v>
      </c>
      <c r="B42" s="56" t="s">
        <v>385</v>
      </c>
      <c r="C42" s="29">
        <v>40268732</v>
      </c>
      <c r="D42" s="29">
        <v>-37726464.439999998</v>
      </c>
      <c r="E42" s="29">
        <f t="shared" si="1"/>
        <v>2542267.5600000024</v>
      </c>
      <c r="F42" s="29">
        <v>2542267.56</v>
      </c>
      <c r="G42" s="29">
        <v>2133472.7999999998</v>
      </c>
      <c r="H42" s="29">
        <f t="shared" si="2"/>
        <v>0</v>
      </c>
    </row>
    <row r="43" spans="1:8" s="9" customFormat="1" x14ac:dyDescent="0.25">
      <c r="A43" s="55" t="s">
        <v>386</v>
      </c>
      <c r="B43" s="56" t="s">
        <v>387</v>
      </c>
      <c r="C43" s="29">
        <v>1193904</v>
      </c>
      <c r="D43" s="29">
        <v>-1193904</v>
      </c>
      <c r="E43" s="29">
        <f t="shared" si="1"/>
        <v>0</v>
      </c>
      <c r="F43" s="29">
        <v>0</v>
      </c>
      <c r="G43" s="29">
        <v>0</v>
      </c>
      <c r="H43" s="29">
        <f t="shared" si="2"/>
        <v>0</v>
      </c>
    </row>
    <row r="44" spans="1:8" s="9" customFormat="1" x14ac:dyDescent="0.25">
      <c r="A44" s="54" t="s">
        <v>1235</v>
      </c>
      <c r="B44" s="53" t="s">
        <v>1236</v>
      </c>
      <c r="C44" s="25">
        <f>C45</f>
        <v>0</v>
      </c>
      <c r="D44" s="25">
        <f>D45</f>
        <v>141943612.69</v>
      </c>
      <c r="E44" s="25">
        <f t="shared" si="1"/>
        <v>141943612.69</v>
      </c>
      <c r="F44" s="25">
        <f>F45</f>
        <v>141943612.69</v>
      </c>
      <c r="G44" s="25">
        <f>G45</f>
        <v>141943612.69</v>
      </c>
      <c r="H44" s="25">
        <f t="shared" si="2"/>
        <v>0</v>
      </c>
    </row>
    <row r="45" spans="1:8" s="9" customFormat="1" x14ac:dyDescent="0.25">
      <c r="A45" s="55" t="s">
        <v>1237</v>
      </c>
      <c r="B45" s="56" t="s">
        <v>1236</v>
      </c>
      <c r="C45" s="59">
        <v>0</v>
      </c>
      <c r="D45" s="59">
        <v>141943612.69</v>
      </c>
      <c r="E45" s="59">
        <f t="shared" si="1"/>
        <v>141943612.69</v>
      </c>
      <c r="F45" s="59">
        <v>141943612.69</v>
      </c>
      <c r="G45" s="59">
        <v>141943612.69</v>
      </c>
      <c r="H45" s="59">
        <f t="shared" si="2"/>
        <v>0</v>
      </c>
    </row>
    <row r="46" spans="1:8" s="9" customFormat="1" x14ac:dyDescent="0.25">
      <c r="A46" s="54" t="s">
        <v>31</v>
      </c>
      <c r="B46" s="53" t="s">
        <v>32</v>
      </c>
      <c r="C46" s="25">
        <f>C47</f>
        <v>0</v>
      </c>
      <c r="D46" s="25">
        <f>D47</f>
        <v>12798373.35</v>
      </c>
      <c r="E46" s="25">
        <f t="shared" si="1"/>
        <v>12798373.35</v>
      </c>
      <c r="F46" s="25">
        <f>F47</f>
        <v>12798373.35</v>
      </c>
      <c r="G46" s="25">
        <f>G47</f>
        <v>12798373.35</v>
      </c>
      <c r="H46" s="25">
        <f t="shared" si="2"/>
        <v>0</v>
      </c>
    </row>
    <row r="47" spans="1:8" s="9" customFormat="1" x14ac:dyDescent="0.25">
      <c r="A47" s="55" t="s">
        <v>388</v>
      </c>
      <c r="B47" s="56" t="s">
        <v>32</v>
      </c>
      <c r="C47" s="29">
        <v>0</v>
      </c>
      <c r="D47" s="29">
        <v>12798373.35</v>
      </c>
      <c r="E47" s="29">
        <f t="shared" si="1"/>
        <v>12798373.35</v>
      </c>
      <c r="F47" s="29">
        <v>12798373.35</v>
      </c>
      <c r="G47" s="29">
        <v>12798373.35</v>
      </c>
      <c r="H47" s="29">
        <f t="shared" si="2"/>
        <v>0</v>
      </c>
    </row>
    <row r="48" spans="1:8" s="9" customFormat="1" x14ac:dyDescent="0.25">
      <c r="A48" s="54" t="s">
        <v>33</v>
      </c>
      <c r="B48" s="53" t="s">
        <v>34</v>
      </c>
      <c r="C48" s="25">
        <f>C49</f>
        <v>0</v>
      </c>
      <c r="D48" s="25">
        <f>D49</f>
        <v>24658418</v>
      </c>
      <c r="E48" s="25">
        <f t="shared" si="1"/>
        <v>24658418</v>
      </c>
      <c r="F48" s="25">
        <f>F49</f>
        <v>24658418</v>
      </c>
      <c r="G48" s="25">
        <f>G49</f>
        <v>24658418</v>
      </c>
      <c r="H48" s="25">
        <f t="shared" si="2"/>
        <v>0</v>
      </c>
    </row>
    <row r="49" spans="1:8" s="9" customFormat="1" x14ac:dyDescent="0.25">
      <c r="A49" s="55" t="s">
        <v>389</v>
      </c>
      <c r="B49" s="56" t="s">
        <v>34</v>
      </c>
      <c r="C49" s="29">
        <v>0</v>
      </c>
      <c r="D49" s="29">
        <v>24658418</v>
      </c>
      <c r="E49" s="29">
        <f t="shared" si="1"/>
        <v>24658418</v>
      </c>
      <c r="F49" s="29">
        <v>24658418</v>
      </c>
      <c r="G49" s="29">
        <v>24658418</v>
      </c>
      <c r="H49" s="29">
        <f t="shared" si="2"/>
        <v>0</v>
      </c>
    </row>
    <row r="50" spans="1:8" s="9" customFormat="1" x14ac:dyDescent="0.25">
      <c r="A50" s="21"/>
      <c r="B50" s="60"/>
      <c r="C50" s="45"/>
      <c r="D50" s="45"/>
      <c r="E50" s="47"/>
      <c r="F50" s="45"/>
      <c r="G50" s="45"/>
      <c r="H50" s="45"/>
    </row>
    <row r="51" spans="1:8" x14ac:dyDescent="0.25">
      <c r="A51" s="22"/>
      <c r="B51" s="61" t="s">
        <v>12</v>
      </c>
      <c r="C51" s="47">
        <f>SUM(C13)</f>
        <v>620783497</v>
      </c>
      <c r="D51" s="47">
        <f t="shared" ref="D51:H51" si="3">SUM(D13)</f>
        <v>611032734.71000004</v>
      </c>
      <c r="E51" s="47">
        <f t="shared" si="1"/>
        <v>1231816231.71</v>
      </c>
      <c r="F51" s="47">
        <f t="shared" si="3"/>
        <v>1231816231.7100003</v>
      </c>
      <c r="G51" s="47">
        <f t="shared" si="3"/>
        <v>1201653143.4699998</v>
      </c>
      <c r="H51" s="47">
        <f t="shared" si="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9" sqref="A9:H11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390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C14+C32+C35+C39+C42+C44+C49+C51</f>
        <v>549162138</v>
      </c>
      <c r="D13" s="25">
        <f>D14+D32+D35+D39+D42+D44+D49+D51</f>
        <v>-447416519.42999995</v>
      </c>
      <c r="E13" s="25">
        <f t="shared" ref="E13:H13" si="0">E14+E32+E35+E39+E42+E44+E49+E51</f>
        <v>101745618.56999998</v>
      </c>
      <c r="F13" s="25">
        <f t="shared" si="0"/>
        <v>101745618.56999998</v>
      </c>
      <c r="G13" s="25">
        <f t="shared" si="0"/>
        <v>101734652.66000001</v>
      </c>
      <c r="H13" s="25">
        <f t="shared" si="0"/>
        <v>0</v>
      </c>
    </row>
    <row r="14" spans="1:8" s="9" customFormat="1" x14ac:dyDescent="0.25">
      <c r="A14" s="39" t="s">
        <v>35</v>
      </c>
      <c r="B14" s="24" t="s">
        <v>36</v>
      </c>
      <c r="C14" s="25">
        <f>SUM(C15:C31)</f>
        <v>95273695</v>
      </c>
      <c r="D14" s="25">
        <f>SUM(D15:D31)</f>
        <v>-16876302.540000003</v>
      </c>
      <c r="E14" s="25">
        <f>C14+D14</f>
        <v>78397392.459999993</v>
      </c>
      <c r="F14" s="25">
        <f>SUM(F15:F31)</f>
        <v>78397392.459999993</v>
      </c>
      <c r="G14" s="25">
        <f>SUM(G15:G31)</f>
        <v>78387776.870000005</v>
      </c>
      <c r="H14" s="25">
        <f>E14-F14</f>
        <v>0</v>
      </c>
    </row>
    <row r="15" spans="1:8" s="9" customFormat="1" x14ac:dyDescent="0.25">
      <c r="A15" s="40" t="s">
        <v>391</v>
      </c>
      <c r="B15" s="41" t="s">
        <v>291</v>
      </c>
      <c r="C15" s="29">
        <v>15372872</v>
      </c>
      <c r="D15" s="29">
        <v>-3233382.55</v>
      </c>
      <c r="E15" s="29">
        <f t="shared" ref="E15:E52" si="1">C15+D15</f>
        <v>12139489.449999999</v>
      </c>
      <c r="F15" s="29">
        <v>12139489.449999999</v>
      </c>
      <c r="G15" s="29">
        <v>12137587.390000001</v>
      </c>
      <c r="H15" s="29">
        <f t="shared" ref="H15:H52" si="2">E15-F15</f>
        <v>0</v>
      </c>
    </row>
    <row r="16" spans="1:8" s="9" customFormat="1" x14ac:dyDescent="0.25">
      <c r="A16" s="40" t="s">
        <v>392</v>
      </c>
      <c r="B16" s="41" t="s">
        <v>393</v>
      </c>
      <c r="C16" s="29">
        <v>1041970</v>
      </c>
      <c r="D16" s="29">
        <v>1187198.7</v>
      </c>
      <c r="E16" s="29">
        <f t="shared" si="1"/>
        <v>2229168.7000000002</v>
      </c>
      <c r="F16" s="29">
        <v>2229168.7000000002</v>
      </c>
      <c r="G16" s="29">
        <v>2227818.38</v>
      </c>
      <c r="H16" s="29">
        <f t="shared" si="2"/>
        <v>0</v>
      </c>
    </row>
    <row r="17" spans="1:8" s="9" customFormat="1" x14ac:dyDescent="0.25">
      <c r="A17" s="40" t="s">
        <v>394</v>
      </c>
      <c r="B17" s="41" t="s">
        <v>395</v>
      </c>
      <c r="C17" s="29">
        <v>19399287</v>
      </c>
      <c r="D17" s="29">
        <v>-4884582.72</v>
      </c>
      <c r="E17" s="29">
        <f t="shared" si="1"/>
        <v>14514704.280000001</v>
      </c>
      <c r="F17" s="29">
        <v>14514704.279999999</v>
      </c>
      <c r="G17" s="29">
        <v>14514704.279999999</v>
      </c>
      <c r="H17" s="29">
        <f t="shared" si="2"/>
        <v>0</v>
      </c>
    </row>
    <row r="18" spans="1:8" s="9" customFormat="1" x14ac:dyDescent="0.25">
      <c r="A18" s="40" t="s">
        <v>396</v>
      </c>
      <c r="B18" s="41" t="s">
        <v>397</v>
      </c>
      <c r="C18" s="29">
        <v>16170030</v>
      </c>
      <c r="D18" s="29">
        <v>-2271051.9</v>
      </c>
      <c r="E18" s="29">
        <f t="shared" si="1"/>
        <v>13898978.1</v>
      </c>
      <c r="F18" s="29">
        <v>13898978.1</v>
      </c>
      <c r="G18" s="29">
        <v>13898978.1</v>
      </c>
      <c r="H18" s="29">
        <f t="shared" si="2"/>
        <v>0</v>
      </c>
    </row>
    <row r="19" spans="1:8" s="9" customFormat="1" x14ac:dyDescent="0.25">
      <c r="A19" s="40" t="s">
        <v>398</v>
      </c>
      <c r="B19" s="41" t="s">
        <v>399</v>
      </c>
      <c r="C19" s="29">
        <v>7284163</v>
      </c>
      <c r="D19" s="29">
        <v>-5929580.5800000001</v>
      </c>
      <c r="E19" s="29">
        <f t="shared" si="1"/>
        <v>1354582.42</v>
      </c>
      <c r="F19" s="29">
        <v>1354582.42</v>
      </c>
      <c r="G19" s="29">
        <v>1353591.71</v>
      </c>
      <c r="H19" s="29">
        <f t="shared" si="2"/>
        <v>0</v>
      </c>
    </row>
    <row r="20" spans="1:8" s="9" customFormat="1" x14ac:dyDescent="0.25">
      <c r="A20" s="40" t="s">
        <v>400</v>
      </c>
      <c r="B20" s="41" t="s">
        <v>401</v>
      </c>
      <c r="C20" s="29">
        <v>2102756</v>
      </c>
      <c r="D20" s="29">
        <v>-1490227.88</v>
      </c>
      <c r="E20" s="29">
        <f t="shared" si="1"/>
        <v>612528.12000000011</v>
      </c>
      <c r="F20" s="29">
        <v>612528.12</v>
      </c>
      <c r="G20" s="29">
        <v>610694.99</v>
      </c>
      <c r="H20" s="29">
        <f t="shared" si="2"/>
        <v>0</v>
      </c>
    </row>
    <row r="21" spans="1:8" s="9" customFormat="1" x14ac:dyDescent="0.25">
      <c r="A21" s="40" t="s">
        <v>402</v>
      </c>
      <c r="B21" s="41" t="s">
        <v>403</v>
      </c>
      <c r="C21" s="29">
        <v>3991131</v>
      </c>
      <c r="D21" s="29">
        <v>-3180702.68</v>
      </c>
      <c r="E21" s="29">
        <f t="shared" si="1"/>
        <v>810428.31999999983</v>
      </c>
      <c r="F21" s="29">
        <v>810428.32</v>
      </c>
      <c r="G21" s="29">
        <v>809926.65</v>
      </c>
      <c r="H21" s="29">
        <f t="shared" si="2"/>
        <v>0</v>
      </c>
    </row>
    <row r="22" spans="1:8" s="9" customFormat="1" x14ac:dyDescent="0.25">
      <c r="A22" s="40" t="s">
        <v>404</v>
      </c>
      <c r="B22" s="41" t="s">
        <v>405</v>
      </c>
      <c r="C22" s="29">
        <v>2506006</v>
      </c>
      <c r="D22" s="29">
        <v>-2194661.54</v>
      </c>
      <c r="E22" s="29">
        <f t="shared" si="1"/>
        <v>311344.45999999996</v>
      </c>
      <c r="F22" s="29">
        <v>311344.46000000002</v>
      </c>
      <c r="G22" s="29">
        <v>311344.46000000002</v>
      </c>
      <c r="H22" s="29">
        <f t="shared" si="2"/>
        <v>0</v>
      </c>
    </row>
    <row r="23" spans="1:8" s="9" customFormat="1" x14ac:dyDescent="0.25">
      <c r="A23" s="40" t="s">
        <v>406</v>
      </c>
      <c r="B23" s="41" t="s">
        <v>407</v>
      </c>
      <c r="C23" s="29">
        <v>5612887</v>
      </c>
      <c r="D23" s="29">
        <v>-1237280.8500000001</v>
      </c>
      <c r="E23" s="29">
        <f t="shared" si="1"/>
        <v>4375606.1500000004</v>
      </c>
      <c r="F23" s="29">
        <v>4375606.1500000004</v>
      </c>
      <c r="G23" s="29">
        <v>4375582.38</v>
      </c>
      <c r="H23" s="29">
        <f t="shared" si="2"/>
        <v>0</v>
      </c>
    </row>
    <row r="24" spans="1:8" s="9" customFormat="1" x14ac:dyDescent="0.25">
      <c r="A24" s="40" t="s">
        <v>408</v>
      </c>
      <c r="B24" s="41" t="s">
        <v>409</v>
      </c>
      <c r="C24" s="29">
        <v>16975647</v>
      </c>
      <c r="D24" s="29">
        <v>-2402663.2200000002</v>
      </c>
      <c r="E24" s="29">
        <f t="shared" si="1"/>
        <v>14572983.779999999</v>
      </c>
      <c r="F24" s="29">
        <v>14572983.779999999</v>
      </c>
      <c r="G24" s="29">
        <v>14572983.779999999</v>
      </c>
      <c r="H24" s="29">
        <f t="shared" si="2"/>
        <v>0</v>
      </c>
    </row>
    <row r="25" spans="1:8" s="9" customFormat="1" x14ac:dyDescent="0.25">
      <c r="A25" s="40" t="s">
        <v>410</v>
      </c>
      <c r="B25" s="41" t="s">
        <v>411</v>
      </c>
      <c r="C25" s="29">
        <v>1908630</v>
      </c>
      <c r="D25" s="29">
        <v>551865.36</v>
      </c>
      <c r="E25" s="29">
        <f t="shared" si="1"/>
        <v>2460495.36</v>
      </c>
      <c r="F25" s="29">
        <v>2460495.36</v>
      </c>
      <c r="G25" s="29">
        <v>2460495.36</v>
      </c>
      <c r="H25" s="29">
        <f t="shared" si="2"/>
        <v>0</v>
      </c>
    </row>
    <row r="26" spans="1:8" s="9" customFormat="1" x14ac:dyDescent="0.25">
      <c r="A26" s="40" t="s">
        <v>412</v>
      </c>
      <c r="B26" s="41" t="s">
        <v>413</v>
      </c>
      <c r="C26" s="29">
        <v>1293106</v>
      </c>
      <c r="D26" s="29">
        <v>895549.08</v>
      </c>
      <c r="E26" s="29">
        <f t="shared" si="1"/>
        <v>2188655.08</v>
      </c>
      <c r="F26" s="29">
        <v>2188655.08</v>
      </c>
      <c r="G26" s="29">
        <v>2185641.15</v>
      </c>
      <c r="H26" s="29">
        <f t="shared" si="2"/>
        <v>0</v>
      </c>
    </row>
    <row r="27" spans="1:8" s="9" customFormat="1" x14ac:dyDescent="0.25">
      <c r="A27" s="40" t="s">
        <v>414</v>
      </c>
      <c r="B27" s="41" t="s">
        <v>415</v>
      </c>
      <c r="C27" s="29">
        <v>1615210</v>
      </c>
      <c r="D27" s="29">
        <v>909705.68</v>
      </c>
      <c r="E27" s="29">
        <f t="shared" si="1"/>
        <v>2524915.6800000002</v>
      </c>
      <c r="F27" s="29">
        <v>2524915.6800000002</v>
      </c>
      <c r="G27" s="29">
        <v>2524915.6800000002</v>
      </c>
      <c r="H27" s="29">
        <f t="shared" si="2"/>
        <v>0</v>
      </c>
    </row>
    <row r="28" spans="1:8" s="9" customFormat="1" x14ac:dyDescent="0.25">
      <c r="A28" s="40" t="s">
        <v>1238</v>
      </c>
      <c r="B28" s="41" t="s">
        <v>1239</v>
      </c>
      <c r="C28" s="29">
        <v>0</v>
      </c>
      <c r="D28" s="29">
        <v>1541832.24</v>
      </c>
      <c r="E28" s="29">
        <f t="shared" si="1"/>
        <v>1541832.24</v>
      </c>
      <c r="F28" s="29">
        <v>1541832.24</v>
      </c>
      <c r="G28" s="29">
        <v>1541832.24</v>
      </c>
      <c r="H28" s="29">
        <f t="shared" si="2"/>
        <v>0</v>
      </c>
    </row>
    <row r="29" spans="1:8" s="9" customFormat="1" x14ac:dyDescent="0.25">
      <c r="A29" s="40" t="s">
        <v>1240</v>
      </c>
      <c r="B29" s="41" t="s">
        <v>1241</v>
      </c>
      <c r="C29" s="29">
        <v>0</v>
      </c>
      <c r="D29" s="29">
        <v>1520253.66</v>
      </c>
      <c r="E29" s="29">
        <f t="shared" si="1"/>
        <v>1520253.66</v>
      </c>
      <c r="F29" s="29">
        <v>1520253.66</v>
      </c>
      <c r="G29" s="29">
        <v>1520253.66</v>
      </c>
      <c r="H29" s="29">
        <f t="shared" si="2"/>
        <v>0</v>
      </c>
    </row>
    <row r="30" spans="1:8" s="9" customFormat="1" x14ac:dyDescent="0.25">
      <c r="A30" s="40" t="s">
        <v>1242</v>
      </c>
      <c r="B30" s="41" t="s">
        <v>1243</v>
      </c>
      <c r="C30" s="29">
        <v>0</v>
      </c>
      <c r="D30" s="29">
        <v>997575.07</v>
      </c>
      <c r="E30" s="29">
        <f t="shared" si="1"/>
        <v>997575.07</v>
      </c>
      <c r="F30" s="29">
        <v>997575.07</v>
      </c>
      <c r="G30" s="29">
        <v>997575.07</v>
      </c>
      <c r="H30" s="29">
        <f t="shared" si="2"/>
        <v>0</v>
      </c>
    </row>
    <row r="31" spans="1:8" s="9" customFormat="1" x14ac:dyDescent="0.25">
      <c r="A31" s="40" t="s">
        <v>1244</v>
      </c>
      <c r="B31" s="41" t="s">
        <v>1245</v>
      </c>
      <c r="C31" s="29">
        <v>0</v>
      </c>
      <c r="D31" s="29">
        <v>2343851.59</v>
      </c>
      <c r="E31" s="29">
        <f t="shared" si="1"/>
        <v>2343851.59</v>
      </c>
      <c r="F31" s="29">
        <v>2343851.59</v>
      </c>
      <c r="G31" s="29">
        <v>2343851.59</v>
      </c>
      <c r="H31" s="29">
        <f t="shared" si="2"/>
        <v>0</v>
      </c>
    </row>
    <row r="32" spans="1:8" s="9" customFormat="1" x14ac:dyDescent="0.25">
      <c r="A32" s="39" t="s">
        <v>37</v>
      </c>
      <c r="B32" s="24" t="s">
        <v>38</v>
      </c>
      <c r="C32" s="25">
        <f>SUM(C33:C34)</f>
        <v>17582389</v>
      </c>
      <c r="D32" s="25">
        <f>SUM(D33:D34)</f>
        <v>-3302255.29</v>
      </c>
      <c r="E32" s="25">
        <f t="shared" si="1"/>
        <v>14280133.710000001</v>
      </c>
      <c r="F32" s="25">
        <f>SUM(F33:F34)</f>
        <v>14280133.710000001</v>
      </c>
      <c r="G32" s="25">
        <f>SUM(G33:G34)</f>
        <v>14280133.710000001</v>
      </c>
      <c r="H32" s="25">
        <f t="shared" si="2"/>
        <v>0</v>
      </c>
    </row>
    <row r="33" spans="1:8" s="9" customFormat="1" x14ac:dyDescent="0.25">
      <c r="A33" s="40" t="s">
        <v>416</v>
      </c>
      <c r="B33" s="41" t="s">
        <v>417</v>
      </c>
      <c r="C33" s="29">
        <v>8304658</v>
      </c>
      <c r="D33" s="29">
        <v>-3289262.29</v>
      </c>
      <c r="E33" s="29">
        <f t="shared" si="1"/>
        <v>5015395.71</v>
      </c>
      <c r="F33" s="29">
        <v>5015395.71</v>
      </c>
      <c r="G33" s="29">
        <v>5015395.71</v>
      </c>
      <c r="H33" s="29">
        <f t="shared" si="2"/>
        <v>0</v>
      </c>
    </row>
    <row r="34" spans="1:8" s="9" customFormat="1" x14ac:dyDescent="0.25">
      <c r="A34" s="40" t="s">
        <v>418</v>
      </c>
      <c r="B34" s="41" t="s">
        <v>419</v>
      </c>
      <c r="C34" s="29">
        <v>9277731</v>
      </c>
      <c r="D34" s="29">
        <v>-12993</v>
      </c>
      <c r="E34" s="29">
        <f t="shared" si="1"/>
        <v>9264738</v>
      </c>
      <c r="F34" s="29">
        <v>9264738</v>
      </c>
      <c r="G34" s="29">
        <v>9264738</v>
      </c>
      <c r="H34" s="29">
        <f t="shared" si="2"/>
        <v>0</v>
      </c>
    </row>
    <row r="35" spans="1:8" s="9" customFormat="1" x14ac:dyDescent="0.25">
      <c r="A35" s="39" t="s">
        <v>39</v>
      </c>
      <c r="B35" s="24" t="s">
        <v>40</v>
      </c>
      <c r="C35" s="25">
        <f>SUM(C36:C38)</f>
        <v>8617631</v>
      </c>
      <c r="D35" s="25">
        <f>SUM(D36:D38)</f>
        <v>-8334928.2000000002</v>
      </c>
      <c r="E35" s="25">
        <f t="shared" si="1"/>
        <v>282702.79999999981</v>
      </c>
      <c r="F35" s="25">
        <f>SUM(F36:F38)</f>
        <v>282702.8</v>
      </c>
      <c r="G35" s="25">
        <f>SUM(G36:G38)</f>
        <v>281352.48</v>
      </c>
      <c r="H35" s="25">
        <f t="shared" si="2"/>
        <v>0</v>
      </c>
    </row>
    <row r="36" spans="1:8" s="9" customFormat="1" x14ac:dyDescent="0.25">
      <c r="A36" s="40" t="s">
        <v>420</v>
      </c>
      <c r="B36" s="41" t="s">
        <v>421</v>
      </c>
      <c r="C36" s="29">
        <v>317631</v>
      </c>
      <c r="D36" s="29">
        <v>-34928.199999999997</v>
      </c>
      <c r="E36" s="29">
        <f t="shared" si="1"/>
        <v>282702.8</v>
      </c>
      <c r="F36" s="29">
        <v>282702.8</v>
      </c>
      <c r="G36" s="29">
        <v>281352.48</v>
      </c>
      <c r="H36" s="29">
        <f t="shared" si="2"/>
        <v>0</v>
      </c>
    </row>
    <row r="37" spans="1:8" s="9" customFormat="1" x14ac:dyDescent="0.25">
      <c r="A37" s="40" t="s">
        <v>422</v>
      </c>
      <c r="B37" s="41" t="s">
        <v>423</v>
      </c>
      <c r="C37" s="29">
        <v>5000000</v>
      </c>
      <c r="D37" s="29">
        <v>-5000000</v>
      </c>
      <c r="E37" s="29">
        <f t="shared" si="1"/>
        <v>0</v>
      </c>
      <c r="F37" s="29">
        <v>0</v>
      </c>
      <c r="G37" s="29">
        <v>0</v>
      </c>
      <c r="H37" s="29">
        <f t="shared" si="2"/>
        <v>0</v>
      </c>
    </row>
    <row r="38" spans="1:8" s="9" customFormat="1" x14ac:dyDescent="0.25">
      <c r="A38" s="40" t="s">
        <v>424</v>
      </c>
      <c r="B38" s="41" t="s">
        <v>425</v>
      </c>
      <c r="C38" s="29">
        <v>3300000</v>
      </c>
      <c r="D38" s="29">
        <v>-3300000</v>
      </c>
      <c r="E38" s="29">
        <f t="shared" si="1"/>
        <v>0</v>
      </c>
      <c r="F38" s="29">
        <v>0</v>
      </c>
      <c r="G38" s="29">
        <v>0</v>
      </c>
      <c r="H38" s="29">
        <f t="shared" si="2"/>
        <v>0</v>
      </c>
    </row>
    <row r="39" spans="1:8" s="9" customFormat="1" x14ac:dyDescent="0.25">
      <c r="A39" s="39" t="s">
        <v>41</v>
      </c>
      <c r="B39" s="24" t="s">
        <v>42</v>
      </c>
      <c r="C39" s="25">
        <f>SUM(C40:C41)</f>
        <v>262954085</v>
      </c>
      <c r="D39" s="25">
        <f>SUM(D40:D41)</f>
        <v>-260088585</v>
      </c>
      <c r="E39" s="25">
        <f t="shared" si="1"/>
        <v>2865500</v>
      </c>
      <c r="F39" s="25">
        <f>SUM(F40:F41)</f>
        <v>2865500</v>
      </c>
      <c r="G39" s="25">
        <f>SUM(G40:G41)</f>
        <v>2865500</v>
      </c>
      <c r="H39" s="25">
        <f t="shared" si="2"/>
        <v>0</v>
      </c>
    </row>
    <row r="40" spans="1:8" s="9" customFormat="1" x14ac:dyDescent="0.25">
      <c r="A40" s="40" t="s">
        <v>426</v>
      </c>
      <c r="B40" s="41" t="s">
        <v>42</v>
      </c>
      <c r="C40" s="29">
        <v>62954085</v>
      </c>
      <c r="D40" s="29">
        <v>-60088585</v>
      </c>
      <c r="E40" s="29">
        <f t="shared" si="1"/>
        <v>2865500</v>
      </c>
      <c r="F40" s="29">
        <v>2865500</v>
      </c>
      <c r="G40" s="29">
        <v>2865500</v>
      </c>
      <c r="H40" s="29">
        <f t="shared" si="2"/>
        <v>0</v>
      </c>
    </row>
    <row r="41" spans="1:8" s="9" customFormat="1" x14ac:dyDescent="0.25">
      <c r="A41" s="62" t="s">
        <v>427</v>
      </c>
      <c r="B41" s="63" t="s">
        <v>428</v>
      </c>
      <c r="C41" s="32">
        <v>200000000</v>
      </c>
      <c r="D41" s="32">
        <v>-200000000</v>
      </c>
      <c r="E41" s="32">
        <f t="shared" si="1"/>
        <v>0</v>
      </c>
      <c r="F41" s="32">
        <v>0</v>
      </c>
      <c r="G41" s="32">
        <v>0</v>
      </c>
      <c r="H41" s="32">
        <f t="shared" si="2"/>
        <v>0</v>
      </c>
    </row>
    <row r="42" spans="1:8" s="9" customFormat="1" x14ac:dyDescent="0.25">
      <c r="A42" s="39" t="s">
        <v>43</v>
      </c>
      <c r="B42" s="24" t="s">
        <v>44</v>
      </c>
      <c r="C42" s="25">
        <f>SUM(C43:C48)</f>
        <v>161692000</v>
      </c>
      <c r="D42" s="25">
        <f>SUM(D43:D48)</f>
        <v>-155772110.40000001</v>
      </c>
      <c r="E42" s="25">
        <f t="shared" si="1"/>
        <v>5919889.599999994</v>
      </c>
      <c r="F42" s="25">
        <f>SUM(F43:F48)</f>
        <v>5919889.5999999996</v>
      </c>
      <c r="G42" s="25">
        <f>SUM(G43:G48)</f>
        <v>5919889.5999999996</v>
      </c>
      <c r="H42" s="25">
        <f t="shared" si="2"/>
        <v>0</v>
      </c>
    </row>
    <row r="43" spans="1:8" s="9" customFormat="1" x14ac:dyDescent="0.25">
      <c r="A43" s="40" t="s">
        <v>429</v>
      </c>
      <c r="B43" s="41" t="s">
        <v>390</v>
      </c>
      <c r="C43" s="29">
        <v>116692000</v>
      </c>
      <c r="D43" s="29">
        <v>-110772110.40000001</v>
      </c>
      <c r="E43" s="29">
        <f t="shared" si="1"/>
        <v>5919889.599999994</v>
      </c>
      <c r="F43" s="29">
        <v>5919889.5999999996</v>
      </c>
      <c r="G43" s="42">
        <v>5919889.5999999996</v>
      </c>
      <c r="H43" s="29">
        <f t="shared" si="2"/>
        <v>0</v>
      </c>
    </row>
    <row r="44" spans="1:8" s="9" customFormat="1" x14ac:dyDescent="0.25">
      <c r="A44" s="40" t="s">
        <v>430</v>
      </c>
      <c r="B44" s="41" t="s">
        <v>431</v>
      </c>
      <c r="C44" s="29">
        <v>0</v>
      </c>
      <c r="D44" s="29">
        <v>0</v>
      </c>
      <c r="E44" s="29">
        <f t="shared" si="1"/>
        <v>0</v>
      </c>
      <c r="F44" s="29">
        <v>0</v>
      </c>
      <c r="G44" s="29">
        <v>0</v>
      </c>
      <c r="H44" s="25">
        <f t="shared" si="2"/>
        <v>0</v>
      </c>
    </row>
    <row r="45" spans="1:8" s="9" customFormat="1" x14ac:dyDescent="0.25">
      <c r="A45" s="40" t="s">
        <v>432</v>
      </c>
      <c r="B45" s="41" t="s">
        <v>433</v>
      </c>
      <c r="C45" s="29">
        <v>20000000</v>
      </c>
      <c r="D45" s="29">
        <v>-20000000</v>
      </c>
      <c r="E45" s="29">
        <f t="shared" si="1"/>
        <v>0</v>
      </c>
      <c r="F45" s="29">
        <v>0</v>
      </c>
      <c r="G45" s="29">
        <v>0</v>
      </c>
      <c r="H45" s="29">
        <f t="shared" si="2"/>
        <v>0</v>
      </c>
    </row>
    <row r="46" spans="1:8" s="9" customFormat="1" x14ac:dyDescent="0.25">
      <c r="A46" s="40" t="s">
        <v>434</v>
      </c>
      <c r="B46" s="41" t="s">
        <v>435</v>
      </c>
      <c r="C46" s="29">
        <v>25000000</v>
      </c>
      <c r="D46" s="29">
        <v>-25000000</v>
      </c>
      <c r="E46" s="29">
        <f t="shared" si="1"/>
        <v>0</v>
      </c>
      <c r="F46" s="29">
        <v>0</v>
      </c>
      <c r="G46" s="29">
        <v>0</v>
      </c>
      <c r="H46" s="29">
        <f t="shared" si="2"/>
        <v>0</v>
      </c>
    </row>
    <row r="47" spans="1:8" s="9" customFormat="1" x14ac:dyDescent="0.25">
      <c r="A47" s="40" t="s">
        <v>436</v>
      </c>
      <c r="B47" s="41" t="s">
        <v>437</v>
      </c>
      <c r="C47" s="29">
        <v>0</v>
      </c>
      <c r="D47" s="29">
        <v>0</v>
      </c>
      <c r="E47" s="29">
        <f t="shared" si="1"/>
        <v>0</v>
      </c>
      <c r="F47" s="29">
        <v>0</v>
      </c>
      <c r="G47" s="29">
        <v>0</v>
      </c>
      <c r="H47" s="29">
        <f t="shared" si="2"/>
        <v>0</v>
      </c>
    </row>
    <row r="48" spans="1:8" s="9" customFormat="1" x14ac:dyDescent="0.25">
      <c r="A48" s="40" t="s">
        <v>438</v>
      </c>
      <c r="B48" s="41" t="s">
        <v>439</v>
      </c>
      <c r="C48" s="29">
        <v>0</v>
      </c>
      <c r="D48" s="29">
        <v>0</v>
      </c>
      <c r="E48" s="29">
        <f t="shared" si="1"/>
        <v>0</v>
      </c>
      <c r="F48" s="29">
        <v>0</v>
      </c>
      <c r="G48" s="29">
        <v>0</v>
      </c>
      <c r="H48" s="29">
        <f t="shared" si="2"/>
        <v>0</v>
      </c>
    </row>
    <row r="49" spans="1:8" x14ac:dyDescent="0.25">
      <c r="A49" s="39" t="s">
        <v>45</v>
      </c>
      <c r="B49" s="24" t="s">
        <v>46</v>
      </c>
      <c r="C49" s="25">
        <f>C50</f>
        <v>0</v>
      </c>
      <c r="D49" s="25">
        <f>D50</f>
        <v>0</v>
      </c>
      <c r="E49" s="25">
        <f t="shared" si="1"/>
        <v>0</v>
      </c>
      <c r="F49" s="25">
        <f>F50</f>
        <v>0</v>
      </c>
      <c r="G49" s="25">
        <f>G50</f>
        <v>0</v>
      </c>
      <c r="H49" s="25">
        <f t="shared" si="2"/>
        <v>0</v>
      </c>
    </row>
    <row r="50" spans="1:8" x14ac:dyDescent="0.25">
      <c r="A50" s="40" t="s">
        <v>440</v>
      </c>
      <c r="B50" s="41" t="s">
        <v>441</v>
      </c>
      <c r="C50" s="29">
        <v>0</v>
      </c>
      <c r="D50" s="29">
        <v>0</v>
      </c>
      <c r="E50" s="29">
        <f t="shared" si="1"/>
        <v>0</v>
      </c>
      <c r="F50" s="29">
        <v>0</v>
      </c>
      <c r="G50" s="29">
        <v>0</v>
      </c>
      <c r="H50" s="29">
        <f t="shared" si="2"/>
        <v>0</v>
      </c>
    </row>
    <row r="51" spans="1:8" x14ac:dyDescent="0.25">
      <c r="A51" s="39" t="s">
        <v>47</v>
      </c>
      <c r="B51" s="24" t="s">
        <v>48</v>
      </c>
      <c r="C51" s="25">
        <f>C52</f>
        <v>3042338</v>
      </c>
      <c r="D51" s="25">
        <f>D52</f>
        <v>-3042338</v>
      </c>
      <c r="E51" s="25">
        <f t="shared" si="1"/>
        <v>0</v>
      </c>
      <c r="F51" s="25">
        <f>F52</f>
        <v>0</v>
      </c>
      <c r="G51" s="25">
        <f>G52</f>
        <v>0</v>
      </c>
      <c r="H51" s="25">
        <f t="shared" si="2"/>
        <v>0</v>
      </c>
    </row>
    <row r="52" spans="1:8" x14ac:dyDescent="0.25">
      <c r="A52" s="40" t="s">
        <v>442</v>
      </c>
      <c r="B52" s="41" t="s">
        <v>48</v>
      </c>
      <c r="C52" s="29">
        <v>3042338</v>
      </c>
      <c r="D52" s="29">
        <v>-3042338</v>
      </c>
      <c r="E52" s="29">
        <f t="shared" si="1"/>
        <v>0</v>
      </c>
      <c r="F52" s="29">
        <v>0</v>
      </c>
      <c r="G52" s="29">
        <v>0</v>
      </c>
      <c r="H52" s="29">
        <f t="shared" si="2"/>
        <v>0</v>
      </c>
    </row>
    <row r="53" spans="1:8" x14ac:dyDescent="0.25">
      <c r="A53" s="2"/>
      <c r="B53" s="44"/>
      <c r="C53" s="64"/>
      <c r="D53" s="64"/>
      <c r="E53" s="64"/>
      <c r="F53" s="64"/>
      <c r="G53" s="64"/>
      <c r="H53" s="64"/>
    </row>
    <row r="54" spans="1:8" x14ac:dyDescent="0.25">
      <c r="A54" s="3"/>
      <c r="B54" s="48" t="s">
        <v>12</v>
      </c>
      <c r="C54" s="36">
        <f>C13</f>
        <v>549162138</v>
      </c>
      <c r="D54" s="36">
        <f t="shared" ref="D54:G54" si="3">D13</f>
        <v>-447416519.42999995</v>
      </c>
      <c r="E54" s="36">
        <f t="shared" si="3"/>
        <v>101745618.56999998</v>
      </c>
      <c r="F54" s="36">
        <f t="shared" si="3"/>
        <v>101745618.56999998</v>
      </c>
      <c r="G54" s="36">
        <f t="shared" si="3"/>
        <v>101734652.66000001</v>
      </c>
      <c r="H54" s="65"/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7" sqref="A1:H7"/>
    </sheetView>
  </sheetViews>
  <sheetFormatPr baseColWidth="10" defaultRowHeight="15" x14ac:dyDescent="0.25"/>
  <cols>
    <col min="1" max="1" width="10.57031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10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10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10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10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10" x14ac:dyDescent="0.25">
      <c r="A5" s="92" t="s">
        <v>443</v>
      </c>
      <c r="B5" s="93"/>
      <c r="C5" s="93"/>
      <c r="D5" s="93"/>
      <c r="E5" s="93"/>
      <c r="F5" s="93"/>
      <c r="G5" s="93"/>
      <c r="H5" s="94"/>
    </row>
    <row r="6" spans="1:10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10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10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10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10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10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10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10" s="9" customFormat="1" x14ac:dyDescent="0.25">
      <c r="A13" s="38" t="s">
        <v>266</v>
      </c>
      <c r="B13" s="24" t="s">
        <v>267</v>
      </c>
      <c r="C13" s="25">
        <f>C14+C26+C31+C33+C39+C43+C48+C51</f>
        <v>4653844632</v>
      </c>
      <c r="D13" s="25">
        <f>D14+D26+D31+D33+D39+D43+D48+D51</f>
        <v>-2068734240.7900007</v>
      </c>
      <c r="E13" s="25">
        <f>E14+E26+E31+E33+E39+E43+E48+E51</f>
        <v>2585110391.2099991</v>
      </c>
      <c r="F13" s="25">
        <f>F14+F26+F31+F33+F39+F43+F48+F51</f>
        <v>2585110391.2099996</v>
      </c>
      <c r="G13" s="25">
        <f>G14+G26+G31+G33+G39+G43+G48+G51</f>
        <v>2568500113.4199991</v>
      </c>
      <c r="H13" s="25">
        <f t="shared" ref="H13" si="0">H14+H26+H31+H33+H39+H43+H48+H51</f>
        <v>0</v>
      </c>
      <c r="I13" s="15"/>
      <c r="J13" s="13"/>
    </row>
    <row r="14" spans="1:10" s="9" customFormat="1" x14ac:dyDescent="0.25">
      <c r="A14" s="39" t="s">
        <v>49</v>
      </c>
      <c r="B14" s="24" t="s">
        <v>50</v>
      </c>
      <c r="C14" s="25">
        <f>SUM(C15:C25)</f>
        <v>163712732</v>
      </c>
      <c r="D14" s="25">
        <f>SUM(D15:D25)</f>
        <v>29390076.059999999</v>
      </c>
      <c r="E14" s="25">
        <f>C14+D14</f>
        <v>193102808.06</v>
      </c>
      <c r="F14" s="25">
        <f>SUM(F15:F25)</f>
        <v>193102808.06</v>
      </c>
      <c r="G14" s="25">
        <f>SUM(G15:G25)</f>
        <v>193073134.44999999</v>
      </c>
      <c r="H14" s="25">
        <f>E14-F14</f>
        <v>0</v>
      </c>
    </row>
    <row r="15" spans="1:10" s="9" customFormat="1" x14ac:dyDescent="0.25">
      <c r="A15" s="40" t="s">
        <v>444</v>
      </c>
      <c r="B15" s="41" t="s">
        <v>291</v>
      </c>
      <c r="C15" s="29">
        <v>9641508</v>
      </c>
      <c r="D15" s="29">
        <v>461536.88</v>
      </c>
      <c r="E15" s="29">
        <f t="shared" ref="E15:E52" si="1">C15+D15</f>
        <v>10103044.880000001</v>
      </c>
      <c r="F15" s="29">
        <v>10103044.880000001</v>
      </c>
      <c r="G15" s="29">
        <v>10100596.07</v>
      </c>
      <c r="H15" s="29">
        <f t="shared" ref="H15:H52" si="2">E15-F15</f>
        <v>0</v>
      </c>
    </row>
    <row r="16" spans="1:10" s="9" customFormat="1" x14ac:dyDescent="0.25">
      <c r="A16" s="40" t="s">
        <v>445</v>
      </c>
      <c r="B16" s="41" t="s">
        <v>446</v>
      </c>
      <c r="C16" s="29">
        <v>7361775</v>
      </c>
      <c r="D16" s="29">
        <v>11539675.699999999</v>
      </c>
      <c r="E16" s="29">
        <f t="shared" si="1"/>
        <v>18901450.699999999</v>
      </c>
      <c r="F16" s="29">
        <v>18901450.699999999</v>
      </c>
      <c r="G16" s="29">
        <v>18896640.43</v>
      </c>
      <c r="H16" s="29">
        <f t="shared" si="2"/>
        <v>0</v>
      </c>
    </row>
    <row r="17" spans="1:8" s="9" customFormat="1" x14ac:dyDescent="0.25">
      <c r="A17" s="40" t="s">
        <v>447</v>
      </c>
      <c r="B17" s="41" t="s">
        <v>448</v>
      </c>
      <c r="C17" s="29">
        <v>16911403</v>
      </c>
      <c r="D17" s="29">
        <v>-1461130.86</v>
      </c>
      <c r="E17" s="29">
        <f t="shared" si="1"/>
        <v>15450272.140000001</v>
      </c>
      <c r="F17" s="29">
        <v>15450272.140000001</v>
      </c>
      <c r="G17" s="29">
        <v>15450272.140000001</v>
      </c>
      <c r="H17" s="29">
        <f t="shared" si="2"/>
        <v>0</v>
      </c>
    </row>
    <row r="18" spans="1:8" s="9" customFormat="1" x14ac:dyDescent="0.25">
      <c r="A18" s="40" t="s">
        <v>449</v>
      </c>
      <c r="B18" s="41" t="s">
        <v>450</v>
      </c>
      <c r="C18" s="29">
        <v>3985510</v>
      </c>
      <c r="D18" s="29">
        <v>-161899.42000000001</v>
      </c>
      <c r="E18" s="29">
        <f t="shared" si="1"/>
        <v>3823610.58</v>
      </c>
      <c r="F18" s="29">
        <v>3823610.58</v>
      </c>
      <c r="G18" s="29">
        <v>3820639.13</v>
      </c>
      <c r="H18" s="29">
        <f t="shared" si="2"/>
        <v>0</v>
      </c>
    </row>
    <row r="19" spans="1:8" s="9" customFormat="1" x14ac:dyDescent="0.25">
      <c r="A19" s="40" t="s">
        <v>451</v>
      </c>
      <c r="B19" s="41" t="s">
        <v>452</v>
      </c>
      <c r="C19" s="29">
        <v>13606066</v>
      </c>
      <c r="D19" s="29">
        <v>980040.87</v>
      </c>
      <c r="E19" s="29">
        <f t="shared" si="1"/>
        <v>14586106.869999999</v>
      </c>
      <c r="F19" s="29">
        <v>14586106.869999999</v>
      </c>
      <c r="G19" s="29">
        <v>14579879.890000001</v>
      </c>
      <c r="H19" s="29">
        <f t="shared" si="2"/>
        <v>0</v>
      </c>
    </row>
    <row r="20" spans="1:8" s="9" customFormat="1" x14ac:dyDescent="0.25">
      <c r="A20" s="40" t="s">
        <v>453</v>
      </c>
      <c r="B20" s="41" t="s">
        <v>454</v>
      </c>
      <c r="C20" s="29">
        <v>4130820</v>
      </c>
      <c r="D20" s="29">
        <v>-327573.05</v>
      </c>
      <c r="E20" s="29">
        <f t="shared" si="1"/>
        <v>3803246.95</v>
      </c>
      <c r="F20" s="29">
        <v>3803246.95</v>
      </c>
      <c r="G20" s="29">
        <v>3798576.52</v>
      </c>
      <c r="H20" s="29">
        <f t="shared" si="2"/>
        <v>0</v>
      </c>
    </row>
    <row r="21" spans="1:8" s="9" customFormat="1" x14ac:dyDescent="0.25">
      <c r="A21" s="40" t="s">
        <v>455</v>
      </c>
      <c r="B21" s="41" t="s">
        <v>456</v>
      </c>
      <c r="C21" s="29">
        <v>3345786</v>
      </c>
      <c r="D21" s="29">
        <v>-396997.63</v>
      </c>
      <c r="E21" s="29">
        <f t="shared" si="1"/>
        <v>2948788.37</v>
      </c>
      <c r="F21" s="29">
        <v>2948788.37</v>
      </c>
      <c r="G21" s="29">
        <v>2943654.63</v>
      </c>
      <c r="H21" s="29">
        <f t="shared" si="2"/>
        <v>0</v>
      </c>
    </row>
    <row r="22" spans="1:8" s="9" customFormat="1" x14ac:dyDescent="0.25">
      <c r="A22" s="40" t="s">
        <v>457</v>
      </c>
      <c r="B22" s="41" t="s">
        <v>458</v>
      </c>
      <c r="C22" s="29">
        <v>2263011</v>
      </c>
      <c r="D22" s="29">
        <v>-645220.69999999995</v>
      </c>
      <c r="E22" s="29">
        <f t="shared" si="1"/>
        <v>1617790.3</v>
      </c>
      <c r="F22" s="29">
        <v>1617790.3</v>
      </c>
      <c r="G22" s="29">
        <v>1614378.37</v>
      </c>
      <c r="H22" s="29">
        <f t="shared" si="2"/>
        <v>0</v>
      </c>
    </row>
    <row r="23" spans="1:8" s="9" customFormat="1" x14ac:dyDescent="0.25">
      <c r="A23" s="40" t="s">
        <v>459</v>
      </c>
      <c r="B23" s="41" t="s">
        <v>460</v>
      </c>
      <c r="C23" s="29">
        <v>1509868</v>
      </c>
      <c r="D23" s="29">
        <v>-338223.54</v>
      </c>
      <c r="E23" s="29">
        <f t="shared" si="1"/>
        <v>1171644.46</v>
      </c>
      <c r="F23" s="29">
        <v>1171644.46</v>
      </c>
      <c r="G23" s="29">
        <v>1171644.46</v>
      </c>
      <c r="H23" s="29">
        <f t="shared" si="2"/>
        <v>0</v>
      </c>
    </row>
    <row r="24" spans="1:8" s="9" customFormat="1" x14ac:dyDescent="0.25">
      <c r="A24" s="40" t="s">
        <v>461</v>
      </c>
      <c r="B24" s="41" t="s">
        <v>462</v>
      </c>
      <c r="C24" s="29">
        <v>10956985</v>
      </c>
      <c r="D24" s="29">
        <v>22739867.809999999</v>
      </c>
      <c r="E24" s="29">
        <f t="shared" si="1"/>
        <v>33696852.810000002</v>
      </c>
      <c r="F24" s="29">
        <v>33696852.810000002</v>
      </c>
      <c r="G24" s="29">
        <v>33696852.810000002</v>
      </c>
      <c r="H24" s="29">
        <f t="shared" si="2"/>
        <v>0</v>
      </c>
    </row>
    <row r="25" spans="1:8" s="9" customFormat="1" x14ac:dyDescent="0.25">
      <c r="A25" s="40" t="s">
        <v>1246</v>
      </c>
      <c r="B25" s="41" t="s">
        <v>187</v>
      </c>
      <c r="C25" s="29">
        <v>90000000</v>
      </c>
      <c r="D25" s="29">
        <v>-3000000</v>
      </c>
      <c r="E25" s="29">
        <f t="shared" si="1"/>
        <v>87000000</v>
      </c>
      <c r="F25" s="29">
        <v>87000000</v>
      </c>
      <c r="G25" s="29">
        <v>87000000</v>
      </c>
      <c r="H25" s="29">
        <f t="shared" si="2"/>
        <v>0</v>
      </c>
    </row>
    <row r="26" spans="1:8" s="9" customFormat="1" x14ac:dyDescent="0.25">
      <c r="A26" s="39" t="s">
        <v>51</v>
      </c>
      <c r="B26" s="24" t="s">
        <v>52</v>
      </c>
      <c r="C26" s="25">
        <f>SUM(C27:C30)</f>
        <v>4399515791</v>
      </c>
      <c r="D26" s="25">
        <f>SUM(D27:D30)</f>
        <v>-2285454233.3500004</v>
      </c>
      <c r="E26" s="25">
        <f t="shared" si="1"/>
        <v>2114061557.6499996</v>
      </c>
      <c r="F26" s="25">
        <f>SUM(F27:F30)</f>
        <v>2114061557.6499999</v>
      </c>
      <c r="G26" s="25">
        <f>SUM(G27:G30)</f>
        <v>2098126309.9899998</v>
      </c>
      <c r="H26" s="25">
        <f t="shared" si="2"/>
        <v>0</v>
      </c>
    </row>
    <row r="27" spans="1:8" s="9" customFormat="1" x14ac:dyDescent="0.25">
      <c r="A27" s="40" t="s">
        <v>463</v>
      </c>
      <c r="B27" s="41" t="s">
        <v>464</v>
      </c>
      <c r="C27" s="29">
        <v>140180431</v>
      </c>
      <c r="D27" s="29">
        <v>-26287177.82</v>
      </c>
      <c r="E27" s="29">
        <f t="shared" si="1"/>
        <v>113893253.18000001</v>
      </c>
      <c r="F27" s="29">
        <v>113893253.18000001</v>
      </c>
      <c r="G27" s="29">
        <v>113680753.18000001</v>
      </c>
      <c r="H27" s="29">
        <f t="shared" si="2"/>
        <v>0</v>
      </c>
    </row>
    <row r="28" spans="1:8" s="9" customFormat="1" x14ac:dyDescent="0.25">
      <c r="A28" s="40" t="s">
        <v>465</v>
      </c>
      <c r="B28" s="41" t="s">
        <v>466</v>
      </c>
      <c r="C28" s="29">
        <v>485756731</v>
      </c>
      <c r="D28" s="29">
        <v>-268211780.31999999</v>
      </c>
      <c r="E28" s="29">
        <f t="shared" si="1"/>
        <v>217544950.68000001</v>
      </c>
      <c r="F28" s="29">
        <v>217544950.68000001</v>
      </c>
      <c r="G28" s="29">
        <v>214415172.31999999</v>
      </c>
      <c r="H28" s="29">
        <f t="shared" si="2"/>
        <v>0</v>
      </c>
    </row>
    <row r="29" spans="1:8" s="9" customFormat="1" x14ac:dyDescent="0.25">
      <c r="A29" s="40" t="s">
        <v>467</v>
      </c>
      <c r="B29" s="41" t="s">
        <v>468</v>
      </c>
      <c r="C29" s="29">
        <v>1929844844</v>
      </c>
      <c r="D29" s="29">
        <v>-953093798.20000005</v>
      </c>
      <c r="E29" s="29">
        <f t="shared" si="1"/>
        <v>976751045.79999995</v>
      </c>
      <c r="F29" s="29">
        <v>976751045.79999995</v>
      </c>
      <c r="G29" s="29">
        <v>969159324.60000002</v>
      </c>
      <c r="H29" s="29">
        <f t="shared" si="2"/>
        <v>0</v>
      </c>
    </row>
    <row r="30" spans="1:8" s="9" customFormat="1" x14ac:dyDescent="0.25">
      <c r="A30" s="40" t="s">
        <v>469</v>
      </c>
      <c r="B30" s="41" t="s">
        <v>470</v>
      </c>
      <c r="C30" s="29">
        <v>1843733785</v>
      </c>
      <c r="D30" s="29">
        <v>-1037861477.01</v>
      </c>
      <c r="E30" s="29">
        <f t="shared" si="1"/>
        <v>805872307.99000001</v>
      </c>
      <c r="F30" s="29">
        <v>805872307.99000001</v>
      </c>
      <c r="G30" s="29">
        <v>800871059.88999999</v>
      </c>
      <c r="H30" s="29">
        <f t="shared" si="2"/>
        <v>0</v>
      </c>
    </row>
    <row r="31" spans="1:8" s="9" customFormat="1" x14ac:dyDescent="0.25">
      <c r="A31" s="39" t="s">
        <v>53</v>
      </c>
      <c r="B31" s="24" t="s">
        <v>54</v>
      </c>
      <c r="C31" s="25">
        <f>C32</f>
        <v>1767551</v>
      </c>
      <c r="D31" s="25">
        <f>D32</f>
        <v>0</v>
      </c>
      <c r="E31" s="25">
        <f t="shared" si="1"/>
        <v>1767551</v>
      </c>
      <c r="F31" s="25">
        <f>F32</f>
        <v>1767551</v>
      </c>
      <c r="G31" s="25">
        <f>G32</f>
        <v>1767551</v>
      </c>
      <c r="H31" s="25">
        <f t="shared" si="2"/>
        <v>0</v>
      </c>
    </row>
    <row r="32" spans="1:8" s="9" customFormat="1" x14ac:dyDescent="0.25">
      <c r="A32" s="40" t="s">
        <v>471</v>
      </c>
      <c r="B32" s="41" t="s">
        <v>472</v>
      </c>
      <c r="C32" s="29">
        <v>1767551</v>
      </c>
      <c r="D32" s="29">
        <v>0</v>
      </c>
      <c r="E32" s="29">
        <f t="shared" si="1"/>
        <v>1767551</v>
      </c>
      <c r="F32" s="29">
        <v>1767551</v>
      </c>
      <c r="G32" s="29">
        <v>1767551</v>
      </c>
      <c r="H32" s="29">
        <f t="shared" si="2"/>
        <v>0</v>
      </c>
    </row>
    <row r="33" spans="1:8" s="9" customFormat="1" x14ac:dyDescent="0.25">
      <c r="A33" s="39" t="s">
        <v>55</v>
      </c>
      <c r="B33" s="24" t="s">
        <v>56</v>
      </c>
      <c r="C33" s="25">
        <f>SUM(C34:C38)</f>
        <v>0</v>
      </c>
      <c r="D33" s="25">
        <f>SUM(D34:D38)</f>
        <v>1415217.99</v>
      </c>
      <c r="E33" s="25">
        <f t="shared" si="1"/>
        <v>1415217.99</v>
      </c>
      <c r="F33" s="25">
        <f>SUM(F34:F38)</f>
        <v>1415217.99</v>
      </c>
      <c r="G33" s="25">
        <f>SUM(G34:G38)</f>
        <v>769861.47</v>
      </c>
      <c r="H33" s="25">
        <f t="shared" si="2"/>
        <v>0</v>
      </c>
    </row>
    <row r="34" spans="1:8" s="9" customFormat="1" x14ac:dyDescent="0.25">
      <c r="A34" s="40" t="s">
        <v>473</v>
      </c>
      <c r="B34" s="41" t="s">
        <v>56</v>
      </c>
      <c r="C34" s="29">
        <v>0</v>
      </c>
      <c r="D34" s="29">
        <v>50692</v>
      </c>
      <c r="E34" s="29">
        <f t="shared" si="1"/>
        <v>50692</v>
      </c>
      <c r="F34" s="29">
        <v>50692</v>
      </c>
      <c r="G34" s="29">
        <v>50692</v>
      </c>
      <c r="H34" s="29">
        <f t="shared" si="2"/>
        <v>0</v>
      </c>
    </row>
    <row r="35" spans="1:8" s="9" customFormat="1" x14ac:dyDescent="0.25">
      <c r="A35" s="40" t="s">
        <v>1247</v>
      </c>
      <c r="B35" s="41" t="s">
        <v>1248</v>
      </c>
      <c r="C35" s="29">
        <v>0</v>
      </c>
      <c r="D35" s="29">
        <v>222525</v>
      </c>
      <c r="E35" s="29">
        <f t="shared" si="1"/>
        <v>222525</v>
      </c>
      <c r="F35" s="29">
        <v>222525</v>
      </c>
      <c r="G35" s="29">
        <v>222525</v>
      </c>
      <c r="H35" s="29">
        <f t="shared" si="2"/>
        <v>0</v>
      </c>
    </row>
    <row r="36" spans="1:8" s="9" customFormat="1" x14ac:dyDescent="0.25">
      <c r="A36" s="40" t="s">
        <v>474</v>
      </c>
      <c r="B36" s="41" t="s">
        <v>475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f t="shared" si="2"/>
        <v>0</v>
      </c>
    </row>
    <row r="37" spans="1:8" s="9" customFormat="1" x14ac:dyDescent="0.25">
      <c r="A37" s="40" t="s">
        <v>476</v>
      </c>
      <c r="B37" s="41" t="s">
        <v>477</v>
      </c>
      <c r="C37" s="29">
        <v>0</v>
      </c>
      <c r="D37" s="29">
        <v>1142000.99</v>
      </c>
      <c r="E37" s="29">
        <f t="shared" si="1"/>
        <v>1142000.99</v>
      </c>
      <c r="F37" s="29">
        <v>1142000.99</v>
      </c>
      <c r="G37" s="29">
        <v>496644.47</v>
      </c>
      <c r="H37" s="29">
        <f t="shared" si="2"/>
        <v>0</v>
      </c>
    </row>
    <row r="38" spans="1:8" s="9" customFormat="1" x14ac:dyDescent="0.25">
      <c r="A38" s="40" t="s">
        <v>478</v>
      </c>
      <c r="B38" s="41" t="s">
        <v>479</v>
      </c>
      <c r="C38" s="29">
        <v>0</v>
      </c>
      <c r="D38" s="29">
        <v>0</v>
      </c>
      <c r="E38" s="29">
        <f t="shared" si="1"/>
        <v>0</v>
      </c>
      <c r="F38" s="29">
        <v>0</v>
      </c>
      <c r="G38" s="29">
        <v>0</v>
      </c>
      <c r="H38" s="29">
        <f t="shared" si="2"/>
        <v>0</v>
      </c>
    </row>
    <row r="39" spans="1:8" s="9" customFormat="1" x14ac:dyDescent="0.25">
      <c r="A39" s="39" t="s">
        <v>57</v>
      </c>
      <c r="B39" s="24" t="s">
        <v>46</v>
      </c>
      <c r="C39" s="25">
        <f>SUM(C40:C42)</f>
        <v>0</v>
      </c>
      <c r="D39" s="25">
        <f>SUM(D40:D42)</f>
        <v>0</v>
      </c>
      <c r="E39" s="25">
        <f t="shared" si="1"/>
        <v>0</v>
      </c>
      <c r="F39" s="25">
        <f>SUM(F40:F42)</f>
        <v>0</v>
      </c>
      <c r="G39" s="25">
        <f>SUM(G40:G42)</f>
        <v>0</v>
      </c>
      <c r="H39" s="25">
        <f t="shared" si="2"/>
        <v>0</v>
      </c>
    </row>
    <row r="40" spans="1:8" s="9" customFormat="1" x14ac:dyDescent="0.25">
      <c r="A40" s="40" t="s">
        <v>480</v>
      </c>
      <c r="B40" s="41" t="s">
        <v>481</v>
      </c>
      <c r="C40" s="29">
        <v>0</v>
      </c>
      <c r="D40" s="29">
        <v>0</v>
      </c>
      <c r="E40" s="29">
        <f t="shared" si="1"/>
        <v>0</v>
      </c>
      <c r="F40" s="29">
        <v>0</v>
      </c>
      <c r="G40" s="29">
        <v>0</v>
      </c>
      <c r="H40" s="29">
        <f t="shared" si="2"/>
        <v>0</v>
      </c>
    </row>
    <row r="41" spans="1:8" s="9" customFormat="1" x14ac:dyDescent="0.25">
      <c r="A41" s="62" t="s">
        <v>482</v>
      </c>
      <c r="B41" s="63" t="s">
        <v>483</v>
      </c>
      <c r="C41" s="32">
        <v>0</v>
      </c>
      <c r="D41" s="32">
        <v>0</v>
      </c>
      <c r="E41" s="32">
        <f t="shared" si="1"/>
        <v>0</v>
      </c>
      <c r="F41" s="32">
        <v>0</v>
      </c>
      <c r="G41" s="32">
        <v>0</v>
      </c>
      <c r="H41" s="32">
        <f t="shared" si="2"/>
        <v>0</v>
      </c>
    </row>
    <row r="42" spans="1:8" s="9" customFormat="1" x14ac:dyDescent="0.25">
      <c r="A42" s="40" t="s">
        <v>484</v>
      </c>
      <c r="B42" s="41" t="s">
        <v>485</v>
      </c>
      <c r="C42" s="29">
        <v>0</v>
      </c>
      <c r="D42" s="29">
        <v>0</v>
      </c>
      <c r="E42" s="29">
        <f t="shared" si="1"/>
        <v>0</v>
      </c>
      <c r="F42" s="29">
        <v>0</v>
      </c>
      <c r="G42" s="29">
        <v>0</v>
      </c>
      <c r="H42" s="29">
        <f t="shared" si="2"/>
        <v>0</v>
      </c>
    </row>
    <row r="43" spans="1:8" s="9" customFormat="1" x14ac:dyDescent="0.25">
      <c r="A43" s="39" t="s">
        <v>58</v>
      </c>
      <c r="B43" s="24" t="s">
        <v>59</v>
      </c>
      <c r="C43" s="25">
        <f>SUM(C44:C47)</f>
        <v>0</v>
      </c>
      <c r="D43" s="25">
        <f>SUM(D44:D47)</f>
        <v>270233493.62</v>
      </c>
      <c r="E43" s="25">
        <f t="shared" si="1"/>
        <v>270233493.62</v>
      </c>
      <c r="F43" s="25">
        <f>SUM(F44:F47)</f>
        <v>270233493.62</v>
      </c>
      <c r="G43" s="25">
        <f>SUM(G44:G47)</f>
        <v>270233493.62</v>
      </c>
      <c r="H43" s="25">
        <f t="shared" si="2"/>
        <v>0</v>
      </c>
    </row>
    <row r="44" spans="1:8" s="9" customFormat="1" x14ac:dyDescent="0.25">
      <c r="A44" s="40" t="s">
        <v>1249</v>
      </c>
      <c r="B44" s="41" t="s">
        <v>59</v>
      </c>
      <c r="C44" s="29">
        <v>0</v>
      </c>
      <c r="D44" s="29">
        <v>254268968.62</v>
      </c>
      <c r="E44" s="29">
        <f t="shared" si="1"/>
        <v>254268968.62</v>
      </c>
      <c r="F44" s="29">
        <v>254268968.62</v>
      </c>
      <c r="G44" s="29">
        <v>254268968.62</v>
      </c>
      <c r="H44" s="29">
        <f t="shared" si="2"/>
        <v>0</v>
      </c>
    </row>
    <row r="45" spans="1:8" s="9" customFormat="1" x14ac:dyDescent="0.25">
      <c r="A45" s="40" t="s">
        <v>1184</v>
      </c>
      <c r="B45" s="41" t="s">
        <v>1185</v>
      </c>
      <c r="C45" s="29">
        <v>0</v>
      </c>
      <c r="D45" s="29">
        <v>8134525</v>
      </c>
      <c r="E45" s="29">
        <f t="shared" si="1"/>
        <v>8134525</v>
      </c>
      <c r="F45" s="29">
        <v>8134525</v>
      </c>
      <c r="G45" s="29">
        <v>8134525</v>
      </c>
      <c r="H45" s="29">
        <f t="shared" si="2"/>
        <v>0</v>
      </c>
    </row>
    <row r="46" spans="1:8" s="9" customFormat="1" x14ac:dyDescent="0.25">
      <c r="A46" s="40" t="s">
        <v>486</v>
      </c>
      <c r="B46" s="41" t="s">
        <v>487</v>
      </c>
      <c r="C46" s="29">
        <v>0</v>
      </c>
      <c r="D46" s="29">
        <v>0</v>
      </c>
      <c r="E46" s="29">
        <f t="shared" si="1"/>
        <v>0</v>
      </c>
      <c r="F46" s="29">
        <v>0</v>
      </c>
      <c r="G46" s="29">
        <v>0</v>
      </c>
      <c r="H46" s="29">
        <f t="shared" si="2"/>
        <v>0</v>
      </c>
    </row>
    <row r="47" spans="1:8" s="9" customFormat="1" x14ac:dyDescent="0.25">
      <c r="A47" s="40" t="s">
        <v>1186</v>
      </c>
      <c r="B47" s="41" t="s">
        <v>1187</v>
      </c>
      <c r="C47" s="29">
        <v>0</v>
      </c>
      <c r="D47" s="29">
        <v>7830000</v>
      </c>
      <c r="E47" s="29">
        <f t="shared" si="1"/>
        <v>7830000</v>
      </c>
      <c r="F47" s="29">
        <v>7830000</v>
      </c>
      <c r="G47" s="29">
        <v>7830000</v>
      </c>
      <c r="H47" s="29">
        <f t="shared" si="2"/>
        <v>0</v>
      </c>
    </row>
    <row r="48" spans="1:8" s="9" customFormat="1" x14ac:dyDescent="0.25">
      <c r="A48" s="39" t="s">
        <v>60</v>
      </c>
      <c r="B48" s="24" t="s">
        <v>61</v>
      </c>
      <c r="C48" s="25">
        <f>SUM(C49:C50)</f>
        <v>4491189</v>
      </c>
      <c r="D48" s="25">
        <f>SUM(D49:D50)</f>
        <v>38573.890000000014</v>
      </c>
      <c r="E48" s="25">
        <f t="shared" si="1"/>
        <v>4529762.8899999997</v>
      </c>
      <c r="F48" s="25">
        <f>SUM(F49:F50)</f>
        <v>4529762.8899999997</v>
      </c>
      <c r="G48" s="25">
        <f>SUM(G49:G50)</f>
        <v>4529762.8899999997</v>
      </c>
      <c r="H48" s="25">
        <f t="shared" si="2"/>
        <v>0</v>
      </c>
    </row>
    <row r="49" spans="1:8" s="9" customFormat="1" x14ac:dyDescent="0.25">
      <c r="A49" s="40" t="s">
        <v>488</v>
      </c>
      <c r="B49" s="41" t="s">
        <v>489</v>
      </c>
      <c r="C49" s="29">
        <v>1880609</v>
      </c>
      <c r="D49" s="29">
        <v>-136191.59</v>
      </c>
      <c r="E49" s="29">
        <f t="shared" si="1"/>
        <v>1744417.41</v>
      </c>
      <c r="F49" s="29">
        <v>1744417.41</v>
      </c>
      <c r="G49" s="29">
        <v>1744417.41</v>
      </c>
      <c r="H49" s="29">
        <f t="shared" si="2"/>
        <v>0</v>
      </c>
    </row>
    <row r="50" spans="1:8" s="9" customFormat="1" x14ac:dyDescent="0.25">
      <c r="A50" s="40" t="s">
        <v>490</v>
      </c>
      <c r="B50" s="41" t="s">
        <v>491</v>
      </c>
      <c r="C50" s="29">
        <v>2610580</v>
      </c>
      <c r="D50" s="29">
        <v>174765.48</v>
      </c>
      <c r="E50" s="29">
        <f t="shared" si="1"/>
        <v>2785345.48</v>
      </c>
      <c r="F50" s="29">
        <v>2785345.48</v>
      </c>
      <c r="G50" s="29">
        <v>2785345.48</v>
      </c>
      <c r="H50" s="29">
        <f t="shared" si="2"/>
        <v>0</v>
      </c>
    </row>
    <row r="51" spans="1:8" s="9" customFormat="1" x14ac:dyDescent="0.25">
      <c r="A51" s="39" t="s">
        <v>62</v>
      </c>
      <c r="B51" s="24" t="s">
        <v>63</v>
      </c>
      <c r="C51" s="25">
        <f>C52</f>
        <v>84357369</v>
      </c>
      <c r="D51" s="25">
        <f>D52</f>
        <v>-84357369</v>
      </c>
      <c r="E51" s="25">
        <f t="shared" si="1"/>
        <v>0</v>
      </c>
      <c r="F51" s="25">
        <f>F52</f>
        <v>0</v>
      </c>
      <c r="G51" s="25">
        <f>G52</f>
        <v>0</v>
      </c>
      <c r="H51" s="25">
        <f t="shared" si="2"/>
        <v>0</v>
      </c>
    </row>
    <row r="52" spans="1:8" s="9" customFormat="1" x14ac:dyDescent="0.25">
      <c r="A52" s="40" t="s">
        <v>492</v>
      </c>
      <c r="B52" s="41" t="s">
        <v>63</v>
      </c>
      <c r="C52" s="29">
        <v>84357369</v>
      </c>
      <c r="D52" s="29">
        <v>-84357369</v>
      </c>
      <c r="E52" s="29">
        <f t="shared" si="1"/>
        <v>0</v>
      </c>
      <c r="F52" s="29">
        <v>0</v>
      </c>
      <c r="G52" s="29">
        <v>0</v>
      </c>
      <c r="H52" s="29">
        <f t="shared" si="2"/>
        <v>0</v>
      </c>
    </row>
    <row r="53" spans="1:8" x14ac:dyDescent="0.25">
      <c r="A53" s="2"/>
      <c r="B53" s="44"/>
      <c r="C53" s="47"/>
      <c r="D53" s="47"/>
      <c r="E53" s="47"/>
      <c r="F53" s="47"/>
      <c r="G53" s="47"/>
      <c r="H53" s="47"/>
    </row>
    <row r="54" spans="1:8" x14ac:dyDescent="0.25">
      <c r="A54" s="3"/>
      <c r="B54" s="48" t="s">
        <v>12</v>
      </c>
      <c r="C54" s="47">
        <f>C13</f>
        <v>4653844632</v>
      </c>
      <c r="D54" s="47">
        <f t="shared" ref="D54:G54" si="3">D13</f>
        <v>-2068734240.7900007</v>
      </c>
      <c r="E54" s="47">
        <f t="shared" si="3"/>
        <v>2585110391.2099991</v>
      </c>
      <c r="F54" s="47">
        <f t="shared" si="3"/>
        <v>2585110391.2099996</v>
      </c>
      <c r="G54" s="47">
        <f t="shared" si="3"/>
        <v>2568500113.4199991</v>
      </c>
      <c r="H54" s="47">
        <f>SUM(H14)</f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7" sqref="A1:H7"/>
    </sheetView>
  </sheetViews>
  <sheetFormatPr baseColWidth="10" defaultRowHeight="15" x14ac:dyDescent="0.25"/>
  <cols>
    <col min="1" max="1" width="10.425781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493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C14+C28+C32+C34</f>
        <v>635146886</v>
      </c>
      <c r="D13" s="25">
        <f t="shared" ref="D13:H13" si="0">D14+D28+D32+D34</f>
        <v>-462319816.82000005</v>
      </c>
      <c r="E13" s="25">
        <f t="shared" si="0"/>
        <v>172827069.17999995</v>
      </c>
      <c r="F13" s="25">
        <f t="shared" si="0"/>
        <v>172827069.18000001</v>
      </c>
      <c r="G13" s="25">
        <f t="shared" si="0"/>
        <v>168269827.06</v>
      </c>
      <c r="H13" s="25">
        <f t="shared" si="0"/>
        <v>0</v>
      </c>
    </row>
    <row r="14" spans="1:8" s="9" customFormat="1" x14ac:dyDescent="0.25">
      <c r="A14" s="39" t="s">
        <v>64</v>
      </c>
      <c r="B14" s="24" t="s">
        <v>65</v>
      </c>
      <c r="C14" s="25">
        <f>SUM(C15:C27)</f>
        <v>28822477</v>
      </c>
      <c r="D14" s="25">
        <f>SUM(D15:D27)</f>
        <v>8740542.3200000003</v>
      </c>
      <c r="E14" s="25">
        <f>C14+D14</f>
        <v>37563019.32</v>
      </c>
      <c r="F14" s="25">
        <f>SUM(F15:F27)</f>
        <v>37563019.32</v>
      </c>
      <c r="G14" s="25">
        <f>SUM(G15:G27)</f>
        <v>37505777.200000003</v>
      </c>
      <c r="H14" s="25">
        <f>E14-F14</f>
        <v>0</v>
      </c>
    </row>
    <row r="15" spans="1:8" s="9" customFormat="1" x14ac:dyDescent="0.25">
      <c r="A15" s="40" t="s">
        <v>494</v>
      </c>
      <c r="B15" s="41" t="s">
        <v>291</v>
      </c>
      <c r="C15" s="29">
        <v>7960208</v>
      </c>
      <c r="D15" s="29">
        <v>2057691.65</v>
      </c>
      <c r="E15" s="29">
        <f t="shared" ref="E15:E35" si="1">C15+D15</f>
        <v>10017899.65</v>
      </c>
      <c r="F15" s="29">
        <v>10017899.65</v>
      </c>
      <c r="G15" s="29">
        <v>9998480.8300000001</v>
      </c>
      <c r="H15" s="29">
        <f t="shared" ref="H15:H35" si="2">E15-F15</f>
        <v>0</v>
      </c>
    </row>
    <row r="16" spans="1:8" s="9" customFormat="1" x14ac:dyDescent="0.25">
      <c r="A16" s="40" t="s">
        <v>495</v>
      </c>
      <c r="B16" s="41" t="s">
        <v>496</v>
      </c>
      <c r="C16" s="29">
        <v>2568265</v>
      </c>
      <c r="D16" s="29">
        <v>239597.30999999997</v>
      </c>
      <c r="E16" s="29">
        <f t="shared" si="1"/>
        <v>2807862.31</v>
      </c>
      <c r="F16" s="29">
        <v>2807862.31</v>
      </c>
      <c r="G16" s="29">
        <v>2799773.51</v>
      </c>
      <c r="H16" s="29">
        <f t="shared" si="2"/>
        <v>0</v>
      </c>
    </row>
    <row r="17" spans="1:8" s="9" customFormat="1" x14ac:dyDescent="0.25">
      <c r="A17" s="40" t="s">
        <v>497</v>
      </c>
      <c r="B17" s="41" t="s">
        <v>498</v>
      </c>
      <c r="C17" s="29">
        <v>1675906</v>
      </c>
      <c r="D17" s="29">
        <v>4412581.43</v>
      </c>
      <c r="E17" s="29">
        <f t="shared" si="1"/>
        <v>6088487.4299999997</v>
      </c>
      <c r="F17" s="29">
        <v>6088487.4299999997</v>
      </c>
      <c r="G17" s="29">
        <v>6087956.8700000001</v>
      </c>
      <c r="H17" s="29">
        <f t="shared" si="2"/>
        <v>0</v>
      </c>
    </row>
    <row r="18" spans="1:8" s="9" customFormat="1" x14ac:dyDescent="0.25">
      <c r="A18" s="40" t="s">
        <v>499</v>
      </c>
      <c r="B18" s="41" t="s">
        <v>500</v>
      </c>
      <c r="C18" s="29">
        <v>2161581</v>
      </c>
      <c r="D18" s="29">
        <v>3373216.27</v>
      </c>
      <c r="E18" s="29">
        <f t="shared" si="1"/>
        <v>5534797.2699999996</v>
      </c>
      <c r="F18" s="29">
        <v>5534797.2699999996</v>
      </c>
      <c r="G18" s="29">
        <v>5519635.3200000003</v>
      </c>
      <c r="H18" s="29">
        <f t="shared" si="2"/>
        <v>0</v>
      </c>
    </row>
    <row r="19" spans="1:8" s="9" customFormat="1" x14ac:dyDescent="0.25">
      <c r="A19" s="40" t="s">
        <v>501</v>
      </c>
      <c r="B19" s="41" t="s">
        <v>502</v>
      </c>
      <c r="C19" s="29">
        <v>2802609</v>
      </c>
      <c r="D19" s="29">
        <v>-661221.32999999996</v>
      </c>
      <c r="E19" s="29">
        <f t="shared" si="1"/>
        <v>2141387.67</v>
      </c>
      <c r="F19" s="29">
        <v>2141387.67</v>
      </c>
      <c r="G19" s="29">
        <v>2136185.87</v>
      </c>
      <c r="H19" s="29">
        <f t="shared" si="2"/>
        <v>0</v>
      </c>
    </row>
    <row r="20" spans="1:8" s="9" customFormat="1" x14ac:dyDescent="0.25">
      <c r="A20" s="40" t="s">
        <v>1254</v>
      </c>
      <c r="B20" s="41" t="s">
        <v>1255</v>
      </c>
      <c r="C20" s="29">
        <v>0</v>
      </c>
      <c r="D20" s="29">
        <v>115000</v>
      </c>
      <c r="E20" s="29">
        <f t="shared" si="1"/>
        <v>115000</v>
      </c>
      <c r="F20" s="29">
        <v>115000</v>
      </c>
      <c r="G20" s="29">
        <v>115000</v>
      </c>
      <c r="H20" s="29">
        <f t="shared" si="2"/>
        <v>0</v>
      </c>
    </row>
    <row r="21" spans="1:8" s="9" customFormat="1" x14ac:dyDescent="0.25">
      <c r="A21" s="40" t="s">
        <v>503</v>
      </c>
      <c r="B21" s="41" t="s">
        <v>504</v>
      </c>
      <c r="C21" s="29">
        <v>2610105</v>
      </c>
      <c r="D21" s="29">
        <v>-871705.56</v>
      </c>
      <c r="E21" s="29">
        <f t="shared" si="1"/>
        <v>1738399.44</v>
      </c>
      <c r="F21" s="29">
        <v>1738399.44</v>
      </c>
      <c r="G21" s="29">
        <v>1737308.74</v>
      </c>
      <c r="H21" s="29">
        <f t="shared" si="2"/>
        <v>0</v>
      </c>
    </row>
    <row r="22" spans="1:8" s="9" customFormat="1" x14ac:dyDescent="0.25">
      <c r="A22" s="40" t="s">
        <v>505</v>
      </c>
      <c r="B22" s="41" t="s">
        <v>506</v>
      </c>
      <c r="C22" s="29">
        <v>3995198</v>
      </c>
      <c r="D22" s="29">
        <v>-86372.830000000075</v>
      </c>
      <c r="E22" s="29">
        <f t="shared" si="1"/>
        <v>3908825.17</v>
      </c>
      <c r="F22" s="29">
        <v>3908825.17</v>
      </c>
      <c r="G22" s="29">
        <v>3905972.57</v>
      </c>
      <c r="H22" s="29">
        <f t="shared" si="2"/>
        <v>0</v>
      </c>
    </row>
    <row r="23" spans="1:8" s="9" customFormat="1" x14ac:dyDescent="0.25">
      <c r="A23" s="40" t="s">
        <v>507</v>
      </c>
      <c r="B23" s="41" t="s">
        <v>508</v>
      </c>
      <c r="C23" s="29">
        <v>1859561</v>
      </c>
      <c r="D23" s="29">
        <v>294048.21999999997</v>
      </c>
      <c r="E23" s="29">
        <f t="shared" si="1"/>
        <v>2153609.2199999997</v>
      </c>
      <c r="F23" s="29">
        <v>2153609.2200000002</v>
      </c>
      <c r="G23" s="29">
        <v>2149917.62</v>
      </c>
      <c r="H23" s="29">
        <f t="shared" si="2"/>
        <v>0</v>
      </c>
    </row>
    <row r="24" spans="1:8" s="9" customFormat="1" x14ac:dyDescent="0.25">
      <c r="A24" s="40" t="s">
        <v>509</v>
      </c>
      <c r="B24" s="41" t="s">
        <v>510</v>
      </c>
      <c r="C24" s="29">
        <v>1922949</v>
      </c>
      <c r="D24" s="29">
        <v>-1379366.67</v>
      </c>
      <c r="E24" s="29">
        <f t="shared" si="1"/>
        <v>543582.33000000007</v>
      </c>
      <c r="F24" s="29">
        <v>543582.32999999996</v>
      </c>
      <c r="G24" s="29">
        <v>543294.1</v>
      </c>
      <c r="H24" s="29">
        <f t="shared" si="2"/>
        <v>0</v>
      </c>
    </row>
    <row r="25" spans="1:8" s="9" customFormat="1" x14ac:dyDescent="0.25">
      <c r="A25" s="40" t="s">
        <v>511</v>
      </c>
      <c r="B25" s="41" t="s">
        <v>512</v>
      </c>
      <c r="C25" s="29">
        <v>746874</v>
      </c>
      <c r="D25" s="29">
        <v>-713112.83</v>
      </c>
      <c r="E25" s="29">
        <f t="shared" si="1"/>
        <v>33761.170000000042</v>
      </c>
      <c r="F25" s="29">
        <v>33761.17</v>
      </c>
      <c r="G25" s="29">
        <v>33369.64</v>
      </c>
      <c r="H25" s="29">
        <f t="shared" si="2"/>
        <v>0</v>
      </c>
    </row>
    <row r="26" spans="1:8" s="9" customFormat="1" x14ac:dyDescent="0.25">
      <c r="A26" s="40" t="s">
        <v>513</v>
      </c>
      <c r="B26" s="41" t="s">
        <v>514</v>
      </c>
      <c r="C26" s="29">
        <v>519221</v>
      </c>
      <c r="D26" s="29">
        <v>-434797.55</v>
      </c>
      <c r="E26" s="29">
        <f t="shared" si="1"/>
        <v>84423.450000000012</v>
      </c>
      <c r="F26" s="29">
        <v>84423.45</v>
      </c>
      <c r="G26" s="29">
        <v>84031.92</v>
      </c>
      <c r="H26" s="29">
        <f t="shared" si="2"/>
        <v>0</v>
      </c>
    </row>
    <row r="27" spans="1:8" s="9" customFormat="1" x14ac:dyDescent="0.25">
      <c r="A27" s="40" t="s">
        <v>1252</v>
      </c>
      <c r="B27" s="41" t="s">
        <v>1253</v>
      </c>
      <c r="C27" s="29">
        <v>0</v>
      </c>
      <c r="D27" s="29">
        <v>2394984.21</v>
      </c>
      <c r="E27" s="29">
        <f t="shared" si="1"/>
        <v>2394984.21</v>
      </c>
      <c r="F27" s="29">
        <v>2394984.21</v>
      </c>
      <c r="G27" s="29">
        <v>2394850.21</v>
      </c>
      <c r="H27" s="29">
        <f t="shared" si="2"/>
        <v>0</v>
      </c>
    </row>
    <row r="28" spans="1:8" s="9" customFormat="1" x14ac:dyDescent="0.25">
      <c r="A28" s="39" t="s">
        <v>66</v>
      </c>
      <c r="B28" s="24" t="s">
        <v>67</v>
      </c>
      <c r="C28" s="25">
        <f>SUM(C29:C31)</f>
        <v>515502978</v>
      </c>
      <c r="D28" s="25">
        <f>SUM(D29:D31)</f>
        <v>-380238928.14000005</v>
      </c>
      <c r="E28" s="25">
        <f t="shared" si="1"/>
        <v>135264049.85999995</v>
      </c>
      <c r="F28" s="25">
        <f>SUM(F29:F31)</f>
        <v>135264049.86000001</v>
      </c>
      <c r="G28" s="25">
        <f>SUM(G29:G31)</f>
        <v>130764049.86</v>
      </c>
      <c r="H28" s="25">
        <f t="shared" si="2"/>
        <v>0</v>
      </c>
    </row>
    <row r="29" spans="1:8" s="9" customFormat="1" x14ac:dyDescent="0.25">
      <c r="A29" s="40" t="s">
        <v>515</v>
      </c>
      <c r="B29" s="41" t="s">
        <v>67</v>
      </c>
      <c r="C29" s="29">
        <v>349596000</v>
      </c>
      <c r="D29" s="29">
        <v>-262542376.08000001</v>
      </c>
      <c r="E29" s="29">
        <f t="shared" si="1"/>
        <v>87053623.919999987</v>
      </c>
      <c r="F29" s="29">
        <v>87053623.920000002</v>
      </c>
      <c r="G29" s="29">
        <v>87053623.920000002</v>
      </c>
      <c r="H29" s="29">
        <f t="shared" si="2"/>
        <v>0</v>
      </c>
    </row>
    <row r="30" spans="1:8" s="9" customFormat="1" x14ac:dyDescent="0.25">
      <c r="A30" s="40" t="s">
        <v>516</v>
      </c>
      <c r="B30" s="41" t="s">
        <v>517</v>
      </c>
      <c r="C30" s="29">
        <v>40000000</v>
      </c>
      <c r="D30" s="29">
        <v>-7000000</v>
      </c>
      <c r="E30" s="29">
        <f t="shared" si="1"/>
        <v>33000000</v>
      </c>
      <c r="F30" s="29">
        <v>33000000</v>
      </c>
      <c r="G30" s="29">
        <v>32000000</v>
      </c>
      <c r="H30" s="29">
        <f t="shared" si="2"/>
        <v>0</v>
      </c>
    </row>
    <row r="31" spans="1:8" s="9" customFormat="1" x14ac:dyDescent="0.25">
      <c r="A31" s="40" t="s">
        <v>518</v>
      </c>
      <c r="B31" s="41" t="s">
        <v>519</v>
      </c>
      <c r="C31" s="29">
        <v>125906978</v>
      </c>
      <c r="D31" s="29">
        <v>-110696552.06</v>
      </c>
      <c r="E31" s="29">
        <f t="shared" si="1"/>
        <v>15210425.939999998</v>
      </c>
      <c r="F31" s="29">
        <v>15210425.939999999</v>
      </c>
      <c r="G31" s="29">
        <v>11710425.939999999</v>
      </c>
      <c r="H31" s="29">
        <f t="shared" si="2"/>
        <v>0</v>
      </c>
    </row>
    <row r="32" spans="1:8" s="9" customFormat="1" x14ac:dyDescent="0.25">
      <c r="A32" s="39" t="s">
        <v>68</v>
      </c>
      <c r="B32" s="24" t="s">
        <v>69</v>
      </c>
      <c r="C32" s="25">
        <f>C33</f>
        <v>90000000</v>
      </c>
      <c r="D32" s="25">
        <f>D33</f>
        <v>-90000000</v>
      </c>
      <c r="E32" s="25">
        <f t="shared" si="1"/>
        <v>0</v>
      </c>
      <c r="F32" s="25">
        <f>F33</f>
        <v>0</v>
      </c>
      <c r="G32" s="25">
        <f>G33</f>
        <v>0</v>
      </c>
      <c r="H32" s="25">
        <f t="shared" si="2"/>
        <v>0</v>
      </c>
    </row>
    <row r="33" spans="1:8" s="9" customFormat="1" x14ac:dyDescent="0.25">
      <c r="A33" s="40" t="s">
        <v>520</v>
      </c>
      <c r="B33" s="41" t="s">
        <v>521</v>
      </c>
      <c r="C33" s="29">
        <v>90000000</v>
      </c>
      <c r="D33" s="29">
        <v>-90000000</v>
      </c>
      <c r="E33" s="29">
        <f t="shared" si="1"/>
        <v>0</v>
      </c>
      <c r="F33" s="29">
        <v>0</v>
      </c>
      <c r="G33" s="29">
        <v>0</v>
      </c>
      <c r="H33" s="29">
        <f t="shared" si="2"/>
        <v>0</v>
      </c>
    </row>
    <row r="34" spans="1:8" s="9" customFormat="1" x14ac:dyDescent="0.25">
      <c r="A34" s="39" t="s">
        <v>70</v>
      </c>
      <c r="B34" s="24" t="s">
        <v>71</v>
      </c>
      <c r="C34" s="25">
        <f>C35</f>
        <v>821431</v>
      </c>
      <c r="D34" s="25">
        <f>D35</f>
        <v>-821431</v>
      </c>
      <c r="E34" s="25">
        <f t="shared" si="1"/>
        <v>0</v>
      </c>
      <c r="F34" s="25">
        <f>F35</f>
        <v>0</v>
      </c>
      <c r="G34" s="25">
        <f>G35</f>
        <v>0</v>
      </c>
      <c r="H34" s="25">
        <f t="shared" si="2"/>
        <v>0</v>
      </c>
    </row>
    <row r="35" spans="1:8" s="9" customFormat="1" x14ac:dyDescent="0.25">
      <c r="A35" s="40" t="s">
        <v>522</v>
      </c>
      <c r="B35" s="41" t="s">
        <v>71</v>
      </c>
      <c r="C35" s="29">
        <v>821431</v>
      </c>
      <c r="D35" s="29">
        <v>-821431</v>
      </c>
      <c r="E35" s="29">
        <f t="shared" si="1"/>
        <v>0</v>
      </c>
      <c r="F35" s="29">
        <v>0</v>
      </c>
      <c r="G35" s="29">
        <v>0</v>
      </c>
      <c r="H35" s="29">
        <f t="shared" si="2"/>
        <v>0</v>
      </c>
    </row>
    <row r="36" spans="1:8" s="9" customFormat="1" ht="8.25" customHeight="1" x14ac:dyDescent="0.25">
      <c r="A36" s="2"/>
      <c r="B36" s="44"/>
      <c r="C36" s="45"/>
      <c r="D36" s="45"/>
      <c r="E36" s="45"/>
      <c r="F36" s="45"/>
      <c r="G36" s="45"/>
      <c r="H36" s="45"/>
    </row>
    <row r="37" spans="1:8" x14ac:dyDescent="0.25">
      <c r="A37" s="3"/>
      <c r="B37" s="48" t="s">
        <v>12</v>
      </c>
      <c r="C37" s="47">
        <f>SUM(C13)</f>
        <v>635146886</v>
      </c>
      <c r="D37" s="47">
        <f t="shared" ref="D37:H37" si="3">SUM(D13)</f>
        <v>-462319816.82000005</v>
      </c>
      <c r="E37" s="47">
        <f t="shared" si="3"/>
        <v>172827069.17999995</v>
      </c>
      <c r="F37" s="47">
        <f t="shared" si="3"/>
        <v>172827069.18000001</v>
      </c>
      <c r="G37" s="47">
        <f t="shared" si="3"/>
        <v>168269827.06</v>
      </c>
      <c r="H37" s="47">
        <f t="shared" si="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7" sqref="A1:H7"/>
    </sheetView>
  </sheetViews>
  <sheetFormatPr baseColWidth="10" defaultRowHeight="15" x14ac:dyDescent="0.25"/>
  <cols>
    <col min="1" max="1" width="14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x14ac:dyDescent="0.25">
      <c r="A5" s="92" t="s">
        <v>575</v>
      </c>
      <c r="B5" s="93"/>
      <c r="C5" s="93"/>
      <c r="D5" s="93"/>
      <c r="E5" s="93"/>
      <c r="F5" s="93"/>
      <c r="G5" s="93"/>
      <c r="H5" s="94"/>
    </row>
    <row r="6" spans="1:8" s="5" customForma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6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4.9000000000000004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x14ac:dyDescent="0.25">
      <c r="A13" s="38" t="s">
        <v>266</v>
      </c>
      <c r="B13" s="24" t="s">
        <v>267</v>
      </c>
      <c r="C13" s="25">
        <f>C14+C28+C35+C41+C43+C55</f>
        <v>279708188</v>
      </c>
      <c r="D13" s="25">
        <f t="shared" ref="D13:H13" si="0">D14+D28+D35+D41+D43+D55</f>
        <v>637046736.49000001</v>
      </c>
      <c r="E13" s="25">
        <f t="shared" si="0"/>
        <v>916754924.49000001</v>
      </c>
      <c r="F13" s="25">
        <f t="shared" si="0"/>
        <v>916754924.49000001</v>
      </c>
      <c r="G13" s="25">
        <f t="shared" si="0"/>
        <v>916684899.0999999</v>
      </c>
      <c r="H13" s="25">
        <f t="shared" si="0"/>
        <v>0</v>
      </c>
    </row>
    <row r="14" spans="1:8" s="9" customFormat="1" x14ac:dyDescent="0.25">
      <c r="A14" s="39" t="s">
        <v>72</v>
      </c>
      <c r="B14" s="24" t="s">
        <v>73</v>
      </c>
      <c r="C14" s="25">
        <f>SUM(C15:C27)</f>
        <v>68741315</v>
      </c>
      <c r="D14" s="25">
        <f>SUM(D15:D27)</f>
        <v>28420722.719999999</v>
      </c>
      <c r="E14" s="25">
        <f>C14+D14</f>
        <v>97162037.719999999</v>
      </c>
      <c r="F14" s="25">
        <f>SUM(F15:F27)</f>
        <v>97162037.720000014</v>
      </c>
      <c r="G14" s="25">
        <f>SUM(G15:G27)</f>
        <v>97092012.329999998</v>
      </c>
      <c r="H14" s="25">
        <f>E14-F14</f>
        <v>0</v>
      </c>
    </row>
    <row r="15" spans="1:8" s="9" customFormat="1" x14ac:dyDescent="0.25">
      <c r="A15" s="40" t="s">
        <v>523</v>
      </c>
      <c r="B15" s="41" t="s">
        <v>291</v>
      </c>
      <c r="C15" s="29">
        <v>5398692</v>
      </c>
      <c r="D15" s="29">
        <v>4016073.12</v>
      </c>
      <c r="E15" s="29">
        <f t="shared" ref="E15:E56" si="1">C15+D15</f>
        <v>9414765.120000001</v>
      </c>
      <c r="F15" s="29">
        <v>9414765.1199999992</v>
      </c>
      <c r="G15" s="29">
        <v>9363076.25</v>
      </c>
      <c r="H15" s="29">
        <f t="shared" ref="H15:H56" si="2">E15-F15</f>
        <v>0</v>
      </c>
    </row>
    <row r="16" spans="1:8" s="9" customFormat="1" x14ac:dyDescent="0.25">
      <c r="A16" s="40" t="s">
        <v>524</v>
      </c>
      <c r="B16" s="41" t="s">
        <v>525</v>
      </c>
      <c r="C16" s="29">
        <v>14385054</v>
      </c>
      <c r="D16" s="29">
        <v>34062423.75</v>
      </c>
      <c r="E16" s="29">
        <f t="shared" si="1"/>
        <v>48447477.75</v>
      </c>
      <c r="F16" s="29">
        <v>48447477.75</v>
      </c>
      <c r="G16" s="29">
        <v>48444932.780000001</v>
      </c>
      <c r="H16" s="29">
        <f t="shared" si="2"/>
        <v>0</v>
      </c>
    </row>
    <row r="17" spans="1:8" s="9" customFormat="1" x14ac:dyDescent="0.25">
      <c r="A17" s="40" t="s">
        <v>526</v>
      </c>
      <c r="B17" s="41" t="s">
        <v>527</v>
      </c>
      <c r="C17" s="29">
        <v>8879480</v>
      </c>
      <c r="D17" s="29">
        <v>-740858.37</v>
      </c>
      <c r="E17" s="29">
        <f t="shared" si="1"/>
        <v>8138621.6299999999</v>
      </c>
      <c r="F17" s="29">
        <v>8138621.6299999999</v>
      </c>
      <c r="G17" s="29">
        <v>8123156.0599999996</v>
      </c>
      <c r="H17" s="29">
        <f t="shared" si="2"/>
        <v>0</v>
      </c>
    </row>
    <row r="18" spans="1:8" s="9" customFormat="1" x14ac:dyDescent="0.25">
      <c r="A18" s="40" t="s">
        <v>528</v>
      </c>
      <c r="B18" s="41" t="s">
        <v>529</v>
      </c>
      <c r="C18" s="29">
        <v>4594247</v>
      </c>
      <c r="D18" s="29">
        <v>101469.89</v>
      </c>
      <c r="E18" s="29">
        <f t="shared" si="1"/>
        <v>4695716.8899999997</v>
      </c>
      <c r="F18" s="29">
        <v>4695716.8899999997</v>
      </c>
      <c r="G18" s="29">
        <v>4695394.3899999997</v>
      </c>
      <c r="H18" s="29">
        <f t="shared" si="2"/>
        <v>0</v>
      </c>
    </row>
    <row r="19" spans="1:8" s="9" customFormat="1" x14ac:dyDescent="0.25">
      <c r="A19" s="40" t="s">
        <v>530</v>
      </c>
      <c r="B19" s="41" t="s">
        <v>531</v>
      </c>
      <c r="C19" s="29">
        <v>11410337</v>
      </c>
      <c r="D19" s="29">
        <v>-3693027.21</v>
      </c>
      <c r="E19" s="29">
        <f t="shared" si="1"/>
        <v>7717309.79</v>
      </c>
      <c r="F19" s="29">
        <v>7717309.79</v>
      </c>
      <c r="G19" s="29">
        <v>7717309.79</v>
      </c>
      <c r="H19" s="29">
        <f t="shared" si="2"/>
        <v>0</v>
      </c>
    </row>
    <row r="20" spans="1:8" s="9" customFormat="1" x14ac:dyDescent="0.25">
      <c r="A20" s="40" t="s">
        <v>532</v>
      </c>
      <c r="B20" s="41" t="s">
        <v>533</v>
      </c>
      <c r="C20" s="29">
        <v>15163239</v>
      </c>
      <c r="D20" s="29">
        <v>-1560293.85</v>
      </c>
      <c r="E20" s="29">
        <f t="shared" si="1"/>
        <v>13602945.15</v>
      </c>
      <c r="F20" s="29">
        <v>13602945.15</v>
      </c>
      <c r="G20" s="29">
        <v>13602943.99</v>
      </c>
      <c r="H20" s="29">
        <f t="shared" si="2"/>
        <v>0</v>
      </c>
    </row>
    <row r="21" spans="1:8" s="9" customFormat="1" x14ac:dyDescent="0.25">
      <c r="A21" s="40" t="s">
        <v>534</v>
      </c>
      <c r="B21" s="41" t="s">
        <v>535</v>
      </c>
      <c r="C21" s="29">
        <v>2183639</v>
      </c>
      <c r="D21" s="29">
        <v>-722924.99</v>
      </c>
      <c r="E21" s="29">
        <f t="shared" si="1"/>
        <v>1460714.01</v>
      </c>
      <c r="F21" s="29">
        <v>1460714.01</v>
      </c>
      <c r="G21" s="29">
        <v>1460711.69</v>
      </c>
      <c r="H21" s="29">
        <f t="shared" si="2"/>
        <v>0</v>
      </c>
    </row>
    <row r="22" spans="1:8" s="9" customFormat="1" x14ac:dyDescent="0.25">
      <c r="A22" s="40" t="s">
        <v>536</v>
      </c>
      <c r="B22" s="41" t="s">
        <v>537</v>
      </c>
      <c r="C22" s="29">
        <v>908039</v>
      </c>
      <c r="D22" s="29">
        <v>68681.039999999994</v>
      </c>
      <c r="E22" s="29">
        <f t="shared" si="1"/>
        <v>976720.04</v>
      </c>
      <c r="F22" s="29">
        <v>976720.04</v>
      </c>
      <c r="G22" s="29">
        <v>976720.04</v>
      </c>
      <c r="H22" s="29">
        <f t="shared" si="2"/>
        <v>0</v>
      </c>
    </row>
    <row r="23" spans="1:8" s="9" customFormat="1" x14ac:dyDescent="0.25">
      <c r="A23" s="40" t="s">
        <v>538</v>
      </c>
      <c r="B23" s="41" t="s">
        <v>539</v>
      </c>
      <c r="C23" s="29">
        <v>479393</v>
      </c>
      <c r="D23" s="29">
        <v>127008.49</v>
      </c>
      <c r="E23" s="29">
        <f t="shared" si="1"/>
        <v>606401.49</v>
      </c>
      <c r="F23" s="29">
        <v>606401.49</v>
      </c>
      <c r="G23" s="29">
        <v>606401.49</v>
      </c>
      <c r="H23" s="29">
        <f t="shared" si="2"/>
        <v>0</v>
      </c>
    </row>
    <row r="24" spans="1:8" s="9" customFormat="1" x14ac:dyDescent="0.25">
      <c r="A24" s="40" t="s">
        <v>540</v>
      </c>
      <c r="B24" s="41" t="s">
        <v>541</v>
      </c>
      <c r="C24" s="29">
        <v>948453</v>
      </c>
      <c r="D24" s="29">
        <v>-855575.72</v>
      </c>
      <c r="E24" s="29">
        <f t="shared" si="1"/>
        <v>92877.280000000028</v>
      </c>
      <c r="F24" s="29">
        <v>92877.28</v>
      </c>
      <c r="G24" s="29">
        <v>92877.28</v>
      </c>
      <c r="H24" s="29">
        <f t="shared" si="2"/>
        <v>0</v>
      </c>
    </row>
    <row r="25" spans="1:8" s="9" customFormat="1" x14ac:dyDescent="0.25">
      <c r="A25" s="40" t="s">
        <v>542</v>
      </c>
      <c r="B25" s="41" t="s">
        <v>543</v>
      </c>
      <c r="C25" s="29">
        <v>2867695</v>
      </c>
      <c r="D25" s="29">
        <v>-2314448.31</v>
      </c>
      <c r="E25" s="29">
        <f t="shared" si="1"/>
        <v>553246.68999999994</v>
      </c>
      <c r="F25" s="29">
        <v>553246.68999999994</v>
      </c>
      <c r="G25" s="29">
        <v>553246.68999999994</v>
      </c>
      <c r="H25" s="29">
        <f t="shared" si="2"/>
        <v>0</v>
      </c>
    </row>
    <row r="26" spans="1:8" s="9" customFormat="1" x14ac:dyDescent="0.25">
      <c r="A26" s="40" t="s">
        <v>544</v>
      </c>
      <c r="B26" s="41" t="s">
        <v>545</v>
      </c>
      <c r="C26" s="29">
        <v>1523047</v>
      </c>
      <c r="D26" s="29">
        <v>-1265496.8700000001</v>
      </c>
      <c r="E26" s="29">
        <f t="shared" si="1"/>
        <v>257550.12999999989</v>
      </c>
      <c r="F26" s="29">
        <v>257550.13</v>
      </c>
      <c r="G26" s="29">
        <v>257550.13</v>
      </c>
      <c r="H26" s="29">
        <f t="shared" si="2"/>
        <v>0</v>
      </c>
    </row>
    <row r="27" spans="1:8" s="9" customFormat="1" x14ac:dyDescent="0.25">
      <c r="A27" s="40" t="s">
        <v>1256</v>
      </c>
      <c r="B27" s="41" t="s">
        <v>1257</v>
      </c>
      <c r="C27" s="29">
        <v>0</v>
      </c>
      <c r="D27" s="29">
        <v>1197691.75</v>
      </c>
      <c r="E27" s="29">
        <f t="shared" si="1"/>
        <v>1197691.75</v>
      </c>
      <c r="F27" s="29">
        <v>1197691.75</v>
      </c>
      <c r="G27" s="29">
        <v>1197691.75</v>
      </c>
      <c r="H27" s="29">
        <f t="shared" si="2"/>
        <v>0</v>
      </c>
    </row>
    <row r="28" spans="1:8" s="9" customFormat="1" x14ac:dyDescent="0.25">
      <c r="A28" s="39" t="s">
        <v>74</v>
      </c>
      <c r="B28" s="24" t="s">
        <v>75</v>
      </c>
      <c r="C28" s="25">
        <f>SUM(C29:C34)</f>
        <v>87098817</v>
      </c>
      <c r="D28" s="25">
        <f>SUM(D29:D34)</f>
        <v>451778607.76999998</v>
      </c>
      <c r="E28" s="25">
        <f t="shared" si="1"/>
        <v>538877424.76999998</v>
      </c>
      <c r="F28" s="25">
        <f>SUM(F29:F34)</f>
        <v>538877424.76999998</v>
      </c>
      <c r="G28" s="25">
        <f>SUM(G29:G34)</f>
        <v>538877424.76999998</v>
      </c>
      <c r="H28" s="25">
        <f t="shared" si="2"/>
        <v>0</v>
      </c>
    </row>
    <row r="29" spans="1:8" s="9" customFormat="1" x14ac:dyDescent="0.25">
      <c r="A29" s="40" t="s">
        <v>546</v>
      </c>
      <c r="B29" s="41" t="s">
        <v>547</v>
      </c>
      <c r="C29" s="29">
        <v>87098817</v>
      </c>
      <c r="D29" s="29">
        <v>414169427.94</v>
      </c>
      <c r="E29" s="29">
        <f t="shared" si="1"/>
        <v>501268244.94</v>
      </c>
      <c r="F29" s="29">
        <v>501268244.94</v>
      </c>
      <c r="G29" s="29">
        <v>501268244.94</v>
      </c>
      <c r="H29" s="29">
        <f t="shared" si="2"/>
        <v>0</v>
      </c>
    </row>
    <row r="30" spans="1:8" s="9" customFormat="1" x14ac:dyDescent="0.25">
      <c r="A30" s="40" t="s">
        <v>1258</v>
      </c>
      <c r="B30" s="41" t="s">
        <v>1259</v>
      </c>
      <c r="C30" s="29">
        <v>0</v>
      </c>
      <c r="D30" s="29">
        <v>9899274.9000000004</v>
      </c>
      <c r="E30" s="29">
        <f t="shared" si="1"/>
        <v>9899274.9000000004</v>
      </c>
      <c r="F30" s="29">
        <v>9899274.9000000004</v>
      </c>
      <c r="G30" s="29">
        <v>9899274.9000000004</v>
      </c>
      <c r="H30" s="29">
        <f t="shared" si="2"/>
        <v>0</v>
      </c>
    </row>
    <row r="31" spans="1:8" s="9" customFormat="1" x14ac:dyDescent="0.25">
      <c r="A31" s="40" t="s">
        <v>548</v>
      </c>
      <c r="B31" s="41" t="s">
        <v>549</v>
      </c>
      <c r="C31" s="29">
        <v>0</v>
      </c>
      <c r="D31" s="29">
        <v>2852839.41</v>
      </c>
      <c r="E31" s="29">
        <f t="shared" si="1"/>
        <v>2852839.41</v>
      </c>
      <c r="F31" s="29">
        <v>2852839.41</v>
      </c>
      <c r="G31" s="29">
        <v>2852839.41</v>
      </c>
      <c r="H31" s="29">
        <f t="shared" si="2"/>
        <v>0</v>
      </c>
    </row>
    <row r="32" spans="1:8" s="9" customFormat="1" x14ac:dyDescent="0.25">
      <c r="A32" s="40" t="s">
        <v>550</v>
      </c>
      <c r="B32" s="41" t="s">
        <v>551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2"/>
        <v>0</v>
      </c>
    </row>
    <row r="33" spans="1:8" s="9" customFormat="1" x14ac:dyDescent="0.25">
      <c r="A33" s="40" t="s">
        <v>552</v>
      </c>
      <c r="B33" s="41" t="s">
        <v>553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2"/>
        <v>0</v>
      </c>
    </row>
    <row r="34" spans="1:8" s="9" customFormat="1" x14ac:dyDescent="0.25">
      <c r="A34" s="40" t="s">
        <v>1188</v>
      </c>
      <c r="B34" s="41" t="s">
        <v>1189</v>
      </c>
      <c r="C34" s="29">
        <v>0</v>
      </c>
      <c r="D34" s="29">
        <v>24857065.52</v>
      </c>
      <c r="E34" s="29">
        <f t="shared" si="1"/>
        <v>24857065.52</v>
      </c>
      <c r="F34" s="29">
        <v>24857065.52</v>
      </c>
      <c r="G34" s="29">
        <v>24857065.52</v>
      </c>
      <c r="H34" s="29">
        <f t="shared" si="2"/>
        <v>0</v>
      </c>
    </row>
    <row r="35" spans="1:8" s="9" customFormat="1" x14ac:dyDescent="0.25">
      <c r="A35" s="39" t="s">
        <v>76</v>
      </c>
      <c r="B35" s="24" t="s">
        <v>46</v>
      </c>
      <c r="C35" s="25">
        <f>SUM(C36:C40)</f>
        <v>0</v>
      </c>
      <c r="D35" s="25">
        <f>SUM(D36:D40)</f>
        <v>0</v>
      </c>
      <c r="E35" s="25">
        <f t="shared" si="1"/>
        <v>0</v>
      </c>
      <c r="F35" s="25">
        <f>SUM(F36:F40)</f>
        <v>0</v>
      </c>
      <c r="G35" s="25">
        <f>SUM(G36:G40)</f>
        <v>0</v>
      </c>
      <c r="H35" s="25">
        <f t="shared" si="2"/>
        <v>0</v>
      </c>
    </row>
    <row r="36" spans="1:8" s="9" customFormat="1" x14ac:dyDescent="0.25">
      <c r="A36" s="40" t="s">
        <v>554</v>
      </c>
      <c r="B36" s="41" t="s">
        <v>555</v>
      </c>
      <c r="C36" s="29">
        <v>0</v>
      </c>
      <c r="D36" s="29">
        <v>0</v>
      </c>
      <c r="E36" s="29">
        <f t="shared" si="1"/>
        <v>0</v>
      </c>
      <c r="F36" s="29">
        <v>0</v>
      </c>
      <c r="G36" s="29">
        <v>0</v>
      </c>
      <c r="H36" s="29">
        <f t="shared" si="2"/>
        <v>0</v>
      </c>
    </row>
    <row r="37" spans="1:8" s="9" customFormat="1" x14ac:dyDescent="0.25">
      <c r="A37" s="40" t="s">
        <v>556</v>
      </c>
      <c r="B37" s="41" t="s">
        <v>557</v>
      </c>
      <c r="C37" s="29">
        <v>0</v>
      </c>
      <c r="D37" s="29">
        <v>0</v>
      </c>
      <c r="E37" s="29">
        <f t="shared" si="1"/>
        <v>0</v>
      </c>
      <c r="F37" s="29">
        <v>0</v>
      </c>
      <c r="G37" s="29">
        <v>0</v>
      </c>
      <c r="H37" s="29">
        <f t="shared" si="2"/>
        <v>0</v>
      </c>
    </row>
    <row r="38" spans="1:8" s="9" customFormat="1" x14ac:dyDescent="0.25">
      <c r="A38" s="40" t="s">
        <v>558</v>
      </c>
      <c r="B38" s="41" t="s">
        <v>559</v>
      </c>
      <c r="C38" s="29">
        <v>0</v>
      </c>
      <c r="D38" s="29">
        <v>0</v>
      </c>
      <c r="E38" s="29">
        <f t="shared" si="1"/>
        <v>0</v>
      </c>
      <c r="F38" s="29">
        <v>0</v>
      </c>
      <c r="G38" s="29">
        <v>0</v>
      </c>
      <c r="H38" s="29">
        <f t="shared" si="2"/>
        <v>0</v>
      </c>
    </row>
    <row r="39" spans="1:8" s="9" customFormat="1" x14ac:dyDescent="0.25">
      <c r="A39" s="40" t="s">
        <v>560</v>
      </c>
      <c r="B39" s="41" t="s">
        <v>561</v>
      </c>
      <c r="C39" s="29">
        <v>0</v>
      </c>
      <c r="D39" s="29">
        <v>0</v>
      </c>
      <c r="E39" s="29">
        <f t="shared" si="1"/>
        <v>0</v>
      </c>
      <c r="F39" s="29">
        <v>0</v>
      </c>
      <c r="G39" s="29">
        <v>0</v>
      </c>
      <c r="H39" s="29">
        <f t="shared" si="2"/>
        <v>0</v>
      </c>
    </row>
    <row r="40" spans="1:8" s="9" customFormat="1" x14ac:dyDescent="0.25">
      <c r="A40" s="40" t="s">
        <v>562</v>
      </c>
      <c r="B40" s="41" t="s">
        <v>563</v>
      </c>
      <c r="C40" s="29">
        <v>0</v>
      </c>
      <c r="D40" s="29">
        <v>0</v>
      </c>
      <c r="E40" s="29">
        <f t="shared" si="1"/>
        <v>0</v>
      </c>
      <c r="F40" s="29">
        <v>0</v>
      </c>
      <c r="G40" s="29">
        <v>0</v>
      </c>
      <c r="H40" s="29">
        <f t="shared" si="2"/>
        <v>0</v>
      </c>
    </row>
    <row r="41" spans="1:8" s="9" customFormat="1" x14ac:dyDescent="0.25">
      <c r="A41" s="49" t="s">
        <v>77</v>
      </c>
      <c r="B41" s="50" t="s">
        <v>30</v>
      </c>
      <c r="C41" s="47">
        <f>SUM(C42)</f>
        <v>118996311</v>
      </c>
      <c r="D41" s="47">
        <f>SUM(D42)</f>
        <v>145164827.44999999</v>
      </c>
      <c r="E41" s="47">
        <f t="shared" si="1"/>
        <v>264161138.44999999</v>
      </c>
      <c r="F41" s="47">
        <f>SUM(F42)</f>
        <v>264161138.44999999</v>
      </c>
      <c r="G41" s="47">
        <f>SUM(G42)</f>
        <v>264161138.44999999</v>
      </c>
      <c r="H41" s="47">
        <f t="shared" si="2"/>
        <v>0</v>
      </c>
    </row>
    <row r="42" spans="1:8" s="9" customFormat="1" x14ac:dyDescent="0.25">
      <c r="A42" s="66" t="s">
        <v>564</v>
      </c>
      <c r="B42" s="67" t="s">
        <v>565</v>
      </c>
      <c r="C42" s="68">
        <v>118996311</v>
      </c>
      <c r="D42" s="68">
        <v>145164827.44999999</v>
      </c>
      <c r="E42" s="68">
        <f t="shared" si="1"/>
        <v>264161138.44999999</v>
      </c>
      <c r="F42" s="68">
        <v>264161138.44999999</v>
      </c>
      <c r="G42" s="68">
        <v>264161138.44999999</v>
      </c>
      <c r="H42" s="68">
        <f t="shared" si="2"/>
        <v>0</v>
      </c>
    </row>
    <row r="43" spans="1:8" s="9" customFormat="1" x14ac:dyDescent="0.25">
      <c r="A43" s="39" t="s">
        <v>78</v>
      </c>
      <c r="B43" s="24" t="s">
        <v>79</v>
      </c>
      <c r="C43" s="25">
        <f>SUM(C44:C54)</f>
        <v>2325702</v>
      </c>
      <c r="D43" s="25">
        <f>SUM(D44:D54)</f>
        <v>14228621.550000001</v>
      </c>
      <c r="E43" s="25">
        <f t="shared" si="1"/>
        <v>16554323.550000001</v>
      </c>
      <c r="F43" s="25">
        <f>SUM(F44:F54)</f>
        <v>16554323.550000001</v>
      </c>
      <c r="G43" s="25">
        <f>SUM(G44:G54)</f>
        <v>16554323.550000001</v>
      </c>
      <c r="H43" s="25">
        <f t="shared" si="2"/>
        <v>0</v>
      </c>
    </row>
    <row r="44" spans="1:8" s="9" customFormat="1" x14ac:dyDescent="0.25">
      <c r="A44" s="40" t="s">
        <v>1190</v>
      </c>
      <c r="B44" s="41" t="s">
        <v>1191</v>
      </c>
      <c r="C44" s="29">
        <v>2325702</v>
      </c>
      <c r="D44" s="29">
        <v>-2325702</v>
      </c>
      <c r="E44" s="29">
        <f t="shared" si="1"/>
        <v>0</v>
      </c>
      <c r="F44" s="29">
        <v>0</v>
      </c>
      <c r="G44" s="29">
        <v>0</v>
      </c>
      <c r="H44" s="29">
        <f t="shared" si="2"/>
        <v>0</v>
      </c>
    </row>
    <row r="45" spans="1:8" s="9" customFormat="1" x14ac:dyDescent="0.25">
      <c r="A45" s="40" t="s">
        <v>1192</v>
      </c>
      <c r="B45" s="41" t="s">
        <v>1193</v>
      </c>
      <c r="C45" s="29">
        <v>0</v>
      </c>
      <c r="D45" s="29">
        <v>0</v>
      </c>
      <c r="E45" s="29">
        <f t="shared" si="1"/>
        <v>0</v>
      </c>
      <c r="F45" s="29">
        <v>0</v>
      </c>
      <c r="G45" s="29">
        <v>0</v>
      </c>
      <c r="H45" s="29">
        <f t="shared" si="2"/>
        <v>0</v>
      </c>
    </row>
    <row r="46" spans="1:8" s="9" customFormat="1" x14ac:dyDescent="0.25">
      <c r="A46" s="40" t="s">
        <v>1194</v>
      </c>
      <c r="B46" s="41" t="s">
        <v>1195</v>
      </c>
      <c r="C46" s="29">
        <v>0</v>
      </c>
      <c r="D46" s="29">
        <v>0</v>
      </c>
      <c r="E46" s="29">
        <f t="shared" si="1"/>
        <v>0</v>
      </c>
      <c r="F46" s="29">
        <v>0</v>
      </c>
      <c r="G46" s="29">
        <v>0</v>
      </c>
      <c r="H46" s="29">
        <f t="shared" si="2"/>
        <v>0</v>
      </c>
    </row>
    <row r="47" spans="1:8" s="9" customFormat="1" x14ac:dyDescent="0.25">
      <c r="A47" s="40" t="s">
        <v>1196</v>
      </c>
      <c r="B47" s="41" t="s">
        <v>1197</v>
      </c>
      <c r="C47" s="29">
        <v>0</v>
      </c>
      <c r="D47" s="29">
        <v>0</v>
      </c>
      <c r="E47" s="29">
        <f t="shared" si="1"/>
        <v>0</v>
      </c>
      <c r="F47" s="29">
        <v>0</v>
      </c>
      <c r="G47" s="29">
        <v>0</v>
      </c>
      <c r="H47" s="29">
        <f t="shared" si="2"/>
        <v>0</v>
      </c>
    </row>
    <row r="48" spans="1:8" s="9" customFormat="1" x14ac:dyDescent="0.25">
      <c r="A48" s="40" t="s">
        <v>566</v>
      </c>
      <c r="B48" s="41" t="s">
        <v>567</v>
      </c>
      <c r="C48" s="29">
        <v>0</v>
      </c>
      <c r="D48" s="29">
        <v>0</v>
      </c>
      <c r="E48" s="29">
        <f t="shared" si="1"/>
        <v>0</v>
      </c>
      <c r="F48" s="29">
        <v>0</v>
      </c>
      <c r="G48" s="29">
        <v>0</v>
      </c>
      <c r="H48" s="29">
        <f t="shared" si="2"/>
        <v>0</v>
      </c>
    </row>
    <row r="49" spans="1:8" s="9" customFormat="1" x14ac:dyDescent="0.25">
      <c r="A49" s="40" t="s">
        <v>568</v>
      </c>
      <c r="B49" s="41" t="s">
        <v>569</v>
      </c>
      <c r="C49" s="29">
        <v>0</v>
      </c>
      <c r="D49" s="29">
        <v>0</v>
      </c>
      <c r="E49" s="29">
        <f t="shared" si="1"/>
        <v>0</v>
      </c>
      <c r="F49" s="29">
        <v>0</v>
      </c>
      <c r="G49" s="29">
        <v>0</v>
      </c>
      <c r="H49" s="29">
        <f t="shared" si="2"/>
        <v>0</v>
      </c>
    </row>
    <row r="50" spans="1:8" s="9" customFormat="1" x14ac:dyDescent="0.25">
      <c r="A50" s="40" t="s">
        <v>1260</v>
      </c>
      <c r="B50" s="41" t="s">
        <v>570</v>
      </c>
      <c r="C50" s="29">
        <v>0</v>
      </c>
      <c r="D50" s="29">
        <v>13598906.210000001</v>
      </c>
      <c r="E50" s="29">
        <f t="shared" si="1"/>
        <v>13598906.210000001</v>
      </c>
      <c r="F50" s="29">
        <v>13598906.210000001</v>
      </c>
      <c r="G50" s="29">
        <v>13598906.210000001</v>
      </c>
      <c r="H50" s="29">
        <f t="shared" si="2"/>
        <v>0</v>
      </c>
    </row>
    <row r="51" spans="1:8" s="9" customFormat="1" x14ac:dyDescent="0.25">
      <c r="A51" s="40" t="s">
        <v>571</v>
      </c>
      <c r="B51" s="41" t="s">
        <v>572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f t="shared" si="2"/>
        <v>0</v>
      </c>
    </row>
    <row r="52" spans="1:8" s="9" customFormat="1" x14ac:dyDescent="0.25">
      <c r="A52" s="40" t="s">
        <v>1198</v>
      </c>
      <c r="B52" s="41" t="s">
        <v>1199</v>
      </c>
      <c r="C52" s="29">
        <v>0</v>
      </c>
      <c r="D52" s="29">
        <v>0</v>
      </c>
      <c r="E52" s="29">
        <f t="shared" si="1"/>
        <v>0</v>
      </c>
      <c r="F52" s="29">
        <v>0</v>
      </c>
      <c r="G52" s="29">
        <v>0</v>
      </c>
      <c r="H52" s="29">
        <f t="shared" si="2"/>
        <v>0</v>
      </c>
    </row>
    <row r="53" spans="1:8" s="9" customFormat="1" x14ac:dyDescent="0.25">
      <c r="A53" s="69" t="s">
        <v>1200</v>
      </c>
      <c r="B53" s="41" t="s">
        <v>1201</v>
      </c>
      <c r="C53" s="29">
        <v>0</v>
      </c>
      <c r="D53" s="29">
        <v>0</v>
      </c>
      <c r="E53" s="29">
        <f t="shared" si="1"/>
        <v>0</v>
      </c>
      <c r="F53" s="29">
        <v>0</v>
      </c>
      <c r="G53" s="29">
        <v>0</v>
      </c>
      <c r="H53" s="29">
        <f t="shared" si="2"/>
        <v>0</v>
      </c>
    </row>
    <row r="54" spans="1:8" s="9" customFormat="1" x14ac:dyDescent="0.25">
      <c r="A54" s="40" t="s">
        <v>1261</v>
      </c>
      <c r="B54" s="41" t="s">
        <v>1262</v>
      </c>
      <c r="C54" s="29">
        <v>0</v>
      </c>
      <c r="D54" s="29">
        <v>2955417.34</v>
      </c>
      <c r="E54" s="29">
        <f t="shared" si="1"/>
        <v>2955417.34</v>
      </c>
      <c r="F54" s="29">
        <v>2955417.34</v>
      </c>
      <c r="G54" s="29">
        <v>2955417.34</v>
      </c>
      <c r="H54" s="29">
        <f t="shared" si="2"/>
        <v>0</v>
      </c>
    </row>
    <row r="55" spans="1:8" s="11" customFormat="1" x14ac:dyDescent="0.25">
      <c r="A55" s="38" t="s">
        <v>80</v>
      </c>
      <c r="B55" s="24" t="s">
        <v>81</v>
      </c>
      <c r="C55" s="25">
        <f>C56</f>
        <v>2546043</v>
      </c>
      <c r="D55" s="25">
        <f>D56</f>
        <v>-2546043</v>
      </c>
      <c r="E55" s="25">
        <f t="shared" si="1"/>
        <v>0</v>
      </c>
      <c r="F55" s="25">
        <f>F56</f>
        <v>0</v>
      </c>
      <c r="G55" s="25">
        <f>G56</f>
        <v>0</v>
      </c>
      <c r="H55" s="25">
        <f t="shared" si="2"/>
        <v>0</v>
      </c>
    </row>
    <row r="56" spans="1:8" s="9" customFormat="1" x14ac:dyDescent="0.25">
      <c r="A56" s="40" t="s">
        <v>573</v>
      </c>
      <c r="B56" s="41" t="s">
        <v>81</v>
      </c>
      <c r="C56" s="29">
        <v>2546043</v>
      </c>
      <c r="D56" s="29">
        <v>-2546043</v>
      </c>
      <c r="E56" s="29">
        <f t="shared" si="1"/>
        <v>0</v>
      </c>
      <c r="F56" s="29">
        <v>0</v>
      </c>
      <c r="G56" s="29">
        <v>0</v>
      </c>
      <c r="H56" s="29">
        <f t="shared" si="2"/>
        <v>0</v>
      </c>
    </row>
    <row r="57" spans="1:8" s="9" customFormat="1" x14ac:dyDescent="0.25">
      <c r="A57" s="2"/>
      <c r="B57" s="44"/>
      <c r="C57" s="45"/>
      <c r="D57" s="45"/>
      <c r="E57" s="45"/>
      <c r="F57" s="45"/>
      <c r="G57" s="45"/>
      <c r="H57" s="45"/>
    </row>
    <row r="58" spans="1:8" x14ac:dyDescent="0.25">
      <c r="A58" s="3"/>
      <c r="B58" s="48" t="s">
        <v>12</v>
      </c>
      <c r="C58" s="47">
        <f>SUM(C13)</f>
        <v>279708188</v>
      </c>
      <c r="D58" s="47">
        <f t="shared" ref="D58:H58" si="3">SUM(D13)</f>
        <v>637046736.49000001</v>
      </c>
      <c r="E58" s="47">
        <f t="shared" si="3"/>
        <v>916754924.49000001</v>
      </c>
      <c r="F58" s="47">
        <f t="shared" si="3"/>
        <v>916754924.49000001</v>
      </c>
      <c r="G58" s="47">
        <f t="shared" si="3"/>
        <v>916684899.0999999</v>
      </c>
      <c r="H58" s="47">
        <f t="shared" si="3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A7" sqref="A1:H7"/>
    </sheetView>
  </sheetViews>
  <sheetFormatPr baseColWidth="10" defaultRowHeight="15" x14ac:dyDescent="0.25"/>
  <cols>
    <col min="1" max="1" width="14.140625" customWidth="1"/>
    <col min="2" max="2" width="55.5703125" customWidth="1"/>
    <col min="3" max="3" width="12" customWidth="1"/>
    <col min="4" max="5" width="12.42578125" customWidth="1"/>
    <col min="6" max="6" width="12" customWidth="1"/>
    <col min="7" max="7" width="11.85546875" customWidth="1"/>
    <col min="8" max="8" width="13.140625" customWidth="1"/>
  </cols>
  <sheetData>
    <row r="1" spans="1:8" ht="15" customHeight="1" x14ac:dyDescent="0.25">
      <c r="A1" s="95" t="s">
        <v>1251</v>
      </c>
      <c r="B1" s="96"/>
      <c r="C1" s="96"/>
      <c r="D1" s="96"/>
      <c r="E1" s="96"/>
      <c r="F1" s="96"/>
      <c r="G1" s="96"/>
      <c r="H1" s="97"/>
    </row>
    <row r="2" spans="1:8" ht="15" customHeight="1" x14ac:dyDescent="0.25">
      <c r="A2" s="98" t="s">
        <v>269</v>
      </c>
      <c r="B2" s="99"/>
      <c r="C2" s="99"/>
      <c r="D2" s="99"/>
      <c r="E2" s="99"/>
      <c r="F2" s="99"/>
      <c r="G2" s="99"/>
      <c r="H2" s="100"/>
    </row>
    <row r="3" spans="1:8" ht="15" customHeight="1" x14ac:dyDescent="0.25">
      <c r="A3" s="92" t="s">
        <v>0</v>
      </c>
      <c r="B3" s="93"/>
      <c r="C3" s="93"/>
      <c r="D3" s="93"/>
      <c r="E3" s="93"/>
      <c r="F3" s="93"/>
      <c r="G3" s="93"/>
      <c r="H3" s="94"/>
    </row>
    <row r="4" spans="1:8" ht="15" customHeight="1" x14ac:dyDescent="0.25">
      <c r="A4" s="92" t="s">
        <v>1</v>
      </c>
      <c r="B4" s="93"/>
      <c r="C4" s="93"/>
      <c r="D4" s="93"/>
      <c r="E4" s="93"/>
      <c r="F4" s="93"/>
      <c r="G4" s="93"/>
      <c r="H4" s="94"/>
    </row>
    <row r="5" spans="1:8" ht="15" customHeight="1" x14ac:dyDescent="0.25">
      <c r="A5" s="92" t="s">
        <v>574</v>
      </c>
      <c r="B5" s="93"/>
      <c r="C5" s="93"/>
      <c r="D5" s="93"/>
      <c r="E5" s="93"/>
      <c r="F5" s="93"/>
      <c r="G5" s="93"/>
      <c r="H5" s="94"/>
    </row>
    <row r="6" spans="1:8" s="5" customFormat="1" ht="15" customHeight="1" x14ac:dyDescent="0.25">
      <c r="A6" s="92" t="s">
        <v>1250</v>
      </c>
      <c r="B6" s="93"/>
      <c r="C6" s="93"/>
      <c r="D6" s="93"/>
      <c r="E6" s="93"/>
      <c r="F6" s="93"/>
      <c r="G6" s="93"/>
      <c r="H6" s="94"/>
    </row>
    <row r="7" spans="1:8" ht="15" customHeight="1" x14ac:dyDescent="0.25">
      <c r="A7" s="101" t="s">
        <v>268</v>
      </c>
      <c r="B7" s="102"/>
      <c r="C7" s="102"/>
      <c r="D7" s="102"/>
      <c r="E7" s="102"/>
      <c r="F7" s="102"/>
      <c r="G7" s="102"/>
      <c r="H7" s="103"/>
    </row>
    <row r="8" spans="1:8" ht="9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04" t="s">
        <v>2</v>
      </c>
      <c r="B9" s="110"/>
      <c r="C9" s="87" t="s">
        <v>3</v>
      </c>
      <c r="D9" s="88"/>
      <c r="E9" s="88"/>
      <c r="F9" s="88"/>
      <c r="G9" s="89"/>
      <c r="H9" s="115" t="s">
        <v>4</v>
      </c>
    </row>
    <row r="10" spans="1:8" ht="30.75" customHeight="1" x14ac:dyDescent="0.25">
      <c r="A10" s="111"/>
      <c r="B10" s="112"/>
      <c r="C10" s="83" t="s">
        <v>5</v>
      </c>
      <c r="D10" s="84" t="s">
        <v>6</v>
      </c>
      <c r="E10" s="83" t="s">
        <v>7</v>
      </c>
      <c r="F10" s="83" t="s">
        <v>8</v>
      </c>
      <c r="G10" s="83" t="s">
        <v>9</v>
      </c>
      <c r="H10" s="115"/>
    </row>
    <row r="11" spans="1:8" x14ac:dyDescent="0.25">
      <c r="A11" s="113"/>
      <c r="B11" s="114"/>
      <c r="C11" s="85">
        <v>1</v>
      </c>
      <c r="D11" s="85">
        <v>2</v>
      </c>
      <c r="E11" s="85" t="s">
        <v>10</v>
      </c>
      <c r="F11" s="85">
        <v>4</v>
      </c>
      <c r="G11" s="85">
        <v>5</v>
      </c>
      <c r="H11" s="85" t="s">
        <v>11</v>
      </c>
    </row>
    <row r="12" spans="1:8" ht="3.75" customHeight="1" x14ac:dyDescent="0.25">
      <c r="A12" s="6"/>
      <c r="B12" s="7"/>
      <c r="C12" s="10"/>
      <c r="D12" s="10"/>
      <c r="E12" s="10"/>
      <c r="F12" s="10"/>
      <c r="G12" s="10"/>
      <c r="H12" s="10"/>
    </row>
    <row r="13" spans="1:8" s="9" customFormat="1" ht="11.25" customHeight="1" x14ac:dyDescent="0.25">
      <c r="A13" s="38" t="s">
        <v>266</v>
      </c>
      <c r="B13" s="24" t="s">
        <v>267</v>
      </c>
      <c r="C13" s="25">
        <f>C14+C25+C31+C34+C37+C40</f>
        <v>1275503173</v>
      </c>
      <c r="D13" s="25">
        <f t="shared" ref="D13:H13" si="0">D14+D25+D31+D34+D37+D40</f>
        <v>211367533.08999997</v>
      </c>
      <c r="E13" s="25">
        <f t="shared" si="0"/>
        <v>1486870706.0899997</v>
      </c>
      <c r="F13" s="25">
        <f t="shared" si="0"/>
        <v>1486870706.0899999</v>
      </c>
      <c r="G13" s="25">
        <f t="shared" si="0"/>
        <v>1447777073.0300002</v>
      </c>
      <c r="H13" s="25">
        <f t="shared" si="0"/>
        <v>0</v>
      </c>
    </row>
    <row r="14" spans="1:8" s="9" customFormat="1" ht="14.25" customHeight="1" x14ac:dyDescent="0.25">
      <c r="A14" s="39" t="s">
        <v>82</v>
      </c>
      <c r="B14" s="24" t="s">
        <v>83</v>
      </c>
      <c r="C14" s="25">
        <f>SUM(C15:C24)</f>
        <v>586457406</v>
      </c>
      <c r="D14" s="25">
        <f>SUM(D15:D24)</f>
        <v>-8034228.6899999976</v>
      </c>
      <c r="E14" s="25">
        <f>C14+D14</f>
        <v>578423177.30999994</v>
      </c>
      <c r="F14" s="25">
        <f>SUM(F15:F24)</f>
        <v>578423177.31000006</v>
      </c>
      <c r="G14" s="25">
        <f>SUM(G15:G24)</f>
        <v>576524355.77999997</v>
      </c>
      <c r="H14" s="25">
        <f>E14-F14</f>
        <v>0</v>
      </c>
    </row>
    <row r="15" spans="1:8" s="9" customFormat="1" x14ac:dyDescent="0.25">
      <c r="A15" s="40" t="s">
        <v>576</v>
      </c>
      <c r="B15" s="41" t="s">
        <v>291</v>
      </c>
      <c r="C15" s="29">
        <v>24731365</v>
      </c>
      <c r="D15" s="29">
        <v>-3731788.55</v>
      </c>
      <c r="E15" s="29">
        <f t="shared" ref="E15:E41" si="1">C15+D15</f>
        <v>20999576.449999999</v>
      </c>
      <c r="F15" s="29">
        <v>20999576.449999999</v>
      </c>
      <c r="G15" s="29">
        <v>20994748.82</v>
      </c>
      <c r="H15" s="29">
        <f t="shared" ref="H15:H41" si="2">E15-F15</f>
        <v>0</v>
      </c>
    </row>
    <row r="16" spans="1:8" s="9" customFormat="1" x14ac:dyDescent="0.25">
      <c r="A16" s="40" t="s">
        <v>577</v>
      </c>
      <c r="B16" s="41" t="s">
        <v>578</v>
      </c>
      <c r="C16" s="29">
        <v>22519992</v>
      </c>
      <c r="D16" s="29">
        <v>69160273.590000004</v>
      </c>
      <c r="E16" s="29">
        <f t="shared" si="1"/>
        <v>91680265.590000004</v>
      </c>
      <c r="F16" s="29">
        <v>91680265.590000004</v>
      </c>
      <c r="G16" s="29">
        <v>91677161.290000007</v>
      </c>
      <c r="H16" s="29">
        <f t="shared" si="2"/>
        <v>0</v>
      </c>
    </row>
    <row r="17" spans="1:8" s="9" customFormat="1" x14ac:dyDescent="0.25">
      <c r="A17" s="40" t="s">
        <v>579</v>
      </c>
      <c r="B17" s="41" t="s">
        <v>580</v>
      </c>
      <c r="C17" s="29">
        <v>188719961</v>
      </c>
      <c r="D17" s="29">
        <v>-23694789.699999999</v>
      </c>
      <c r="E17" s="29">
        <f t="shared" si="1"/>
        <v>165025171.30000001</v>
      </c>
      <c r="F17" s="29">
        <v>165025171.30000001</v>
      </c>
      <c r="G17" s="29">
        <v>164426476.25999999</v>
      </c>
      <c r="H17" s="29">
        <f t="shared" si="2"/>
        <v>0</v>
      </c>
    </row>
    <row r="18" spans="1:8" s="9" customFormat="1" x14ac:dyDescent="0.25">
      <c r="A18" s="40" t="s">
        <v>581</v>
      </c>
      <c r="B18" s="41" t="s">
        <v>582</v>
      </c>
      <c r="C18" s="29">
        <v>308362055</v>
      </c>
      <c r="D18" s="29">
        <v>-63305907.350000001</v>
      </c>
      <c r="E18" s="29">
        <f t="shared" si="1"/>
        <v>245056147.65000001</v>
      </c>
      <c r="F18" s="29">
        <v>245056147.65000001</v>
      </c>
      <c r="G18" s="29">
        <v>243772973.94999999</v>
      </c>
      <c r="H18" s="29">
        <f t="shared" si="2"/>
        <v>0</v>
      </c>
    </row>
    <row r="19" spans="1:8" s="9" customFormat="1" x14ac:dyDescent="0.25">
      <c r="A19" s="40" t="s">
        <v>583</v>
      </c>
      <c r="B19" s="41" t="s">
        <v>584</v>
      </c>
      <c r="C19" s="29">
        <v>19405618</v>
      </c>
      <c r="D19" s="29">
        <v>8188084.9199999999</v>
      </c>
      <c r="E19" s="29">
        <f t="shared" si="1"/>
        <v>27593702.920000002</v>
      </c>
      <c r="F19" s="29">
        <v>27593702.920000002</v>
      </c>
      <c r="G19" s="29">
        <v>27590786.469999999</v>
      </c>
      <c r="H19" s="29">
        <f t="shared" si="2"/>
        <v>0</v>
      </c>
    </row>
    <row r="20" spans="1:8" s="9" customFormat="1" x14ac:dyDescent="0.25">
      <c r="A20" s="40" t="s">
        <v>585</v>
      </c>
      <c r="B20" s="41" t="s">
        <v>586</v>
      </c>
      <c r="C20" s="29">
        <v>7985771</v>
      </c>
      <c r="D20" s="29">
        <v>2885844.39</v>
      </c>
      <c r="E20" s="29">
        <f t="shared" si="1"/>
        <v>10871615.390000001</v>
      </c>
      <c r="F20" s="29">
        <v>10871615.390000001</v>
      </c>
      <c r="G20" s="29">
        <v>10870652.640000001</v>
      </c>
      <c r="H20" s="29">
        <f t="shared" si="2"/>
        <v>0</v>
      </c>
    </row>
    <row r="21" spans="1:8" s="9" customFormat="1" x14ac:dyDescent="0.25">
      <c r="A21" s="40" t="s">
        <v>587</v>
      </c>
      <c r="B21" s="41" t="s">
        <v>588</v>
      </c>
      <c r="C21" s="29">
        <v>2875494</v>
      </c>
      <c r="D21" s="29">
        <v>-464182.67</v>
      </c>
      <c r="E21" s="29">
        <f t="shared" si="1"/>
        <v>2411311.33</v>
      </c>
      <c r="F21" s="29">
        <v>2411311.33</v>
      </c>
      <c r="G21" s="29">
        <v>2410220.63</v>
      </c>
      <c r="H21" s="29">
        <f t="shared" si="2"/>
        <v>0</v>
      </c>
    </row>
    <row r="22" spans="1:8" s="9" customFormat="1" x14ac:dyDescent="0.25">
      <c r="A22" s="40" t="s">
        <v>589</v>
      </c>
      <c r="B22" s="41" t="s">
        <v>590</v>
      </c>
      <c r="C22" s="29">
        <v>2859809</v>
      </c>
      <c r="D22" s="29">
        <v>-173860.05</v>
      </c>
      <c r="E22" s="29">
        <f t="shared" si="1"/>
        <v>2685948.95</v>
      </c>
      <c r="F22" s="29">
        <v>2685948.95</v>
      </c>
      <c r="G22" s="29">
        <v>2685948.95</v>
      </c>
      <c r="H22" s="29">
        <f t="shared" si="2"/>
        <v>0</v>
      </c>
    </row>
    <row r="23" spans="1:8" s="9" customFormat="1" x14ac:dyDescent="0.25">
      <c r="A23" s="40" t="s">
        <v>591</v>
      </c>
      <c r="B23" s="41" t="s">
        <v>592</v>
      </c>
      <c r="C23" s="29">
        <v>4188479</v>
      </c>
      <c r="D23" s="29">
        <v>751857.23</v>
      </c>
      <c r="E23" s="29">
        <f t="shared" si="1"/>
        <v>4940336.2300000004</v>
      </c>
      <c r="F23" s="29">
        <v>4940336.2300000004</v>
      </c>
      <c r="G23" s="29">
        <v>4936285.2699999996</v>
      </c>
      <c r="H23" s="29">
        <f t="shared" si="2"/>
        <v>0</v>
      </c>
    </row>
    <row r="24" spans="1:8" s="9" customFormat="1" x14ac:dyDescent="0.25">
      <c r="A24" s="40" t="s">
        <v>593</v>
      </c>
      <c r="B24" s="41" t="s">
        <v>594</v>
      </c>
      <c r="C24" s="29">
        <v>4808862</v>
      </c>
      <c r="D24" s="29">
        <v>2350239.5</v>
      </c>
      <c r="E24" s="29">
        <f t="shared" si="1"/>
        <v>7159101.5</v>
      </c>
      <c r="F24" s="29">
        <v>7159101.5</v>
      </c>
      <c r="G24" s="29">
        <v>7159101.5</v>
      </c>
      <c r="H24" s="29">
        <f t="shared" si="2"/>
        <v>0</v>
      </c>
    </row>
    <row r="25" spans="1:8" s="9" customFormat="1" ht="14.25" customHeight="1" x14ac:dyDescent="0.25">
      <c r="A25" s="39" t="s">
        <v>84</v>
      </c>
      <c r="B25" s="24" t="s">
        <v>85</v>
      </c>
      <c r="C25" s="25">
        <f>SUM(C26:C30)</f>
        <v>330768564</v>
      </c>
      <c r="D25" s="25">
        <f>SUM(D26:D30)</f>
        <v>-74788533.870000005</v>
      </c>
      <c r="E25" s="25">
        <f t="shared" si="1"/>
        <v>255980030.13</v>
      </c>
      <c r="F25" s="25">
        <f>SUM(F26:F30)</f>
        <v>255980030.13000003</v>
      </c>
      <c r="G25" s="25">
        <f>SUM(G26:G30)</f>
        <v>255971928.21000001</v>
      </c>
      <c r="H25" s="25">
        <f t="shared" si="2"/>
        <v>0</v>
      </c>
    </row>
    <row r="26" spans="1:8" s="9" customFormat="1" x14ac:dyDescent="0.25">
      <c r="A26" s="40" t="s">
        <v>595</v>
      </c>
      <c r="B26" s="41" t="s">
        <v>596</v>
      </c>
      <c r="C26" s="29">
        <v>132194850</v>
      </c>
      <c r="D26" s="29">
        <v>-27841394.859999999</v>
      </c>
      <c r="E26" s="29">
        <f t="shared" si="1"/>
        <v>104353455.14</v>
      </c>
      <c r="F26" s="29">
        <v>104353455.14</v>
      </c>
      <c r="G26" s="29">
        <v>104349404.18000001</v>
      </c>
      <c r="H26" s="29">
        <f t="shared" si="2"/>
        <v>0</v>
      </c>
    </row>
    <row r="27" spans="1:8" s="9" customFormat="1" x14ac:dyDescent="0.25">
      <c r="A27" s="40" t="s">
        <v>597</v>
      </c>
      <c r="B27" s="41" t="s">
        <v>598</v>
      </c>
      <c r="C27" s="29">
        <v>80832360</v>
      </c>
      <c r="D27" s="29">
        <v>-17295750.219999999</v>
      </c>
      <c r="E27" s="29">
        <f t="shared" si="1"/>
        <v>63536609.780000001</v>
      </c>
      <c r="F27" s="29">
        <v>63536609.780000001</v>
      </c>
      <c r="G27" s="29">
        <v>63535259.460000001</v>
      </c>
      <c r="H27" s="29">
        <f t="shared" si="2"/>
        <v>0</v>
      </c>
    </row>
    <row r="28" spans="1:8" s="9" customFormat="1" x14ac:dyDescent="0.25">
      <c r="A28" s="40" t="s">
        <v>599</v>
      </c>
      <c r="B28" s="41" t="s">
        <v>600</v>
      </c>
      <c r="C28" s="29">
        <v>82677851</v>
      </c>
      <c r="D28" s="29">
        <v>-26269631.629999999</v>
      </c>
      <c r="E28" s="29">
        <f t="shared" si="1"/>
        <v>56408219.370000005</v>
      </c>
      <c r="F28" s="29">
        <v>56408219.369999997</v>
      </c>
      <c r="G28" s="29">
        <v>56406869.049999997</v>
      </c>
      <c r="H28" s="29">
        <f t="shared" si="2"/>
        <v>0</v>
      </c>
    </row>
    <row r="29" spans="1:8" s="9" customFormat="1" x14ac:dyDescent="0.25">
      <c r="A29" s="40" t="s">
        <v>601</v>
      </c>
      <c r="B29" s="41" t="s">
        <v>602</v>
      </c>
      <c r="C29" s="29">
        <v>6480942</v>
      </c>
      <c r="D29" s="29">
        <v>660814.21</v>
      </c>
      <c r="E29" s="29">
        <f t="shared" si="1"/>
        <v>7141756.21</v>
      </c>
      <c r="F29" s="29">
        <v>7141756.21</v>
      </c>
      <c r="G29" s="29">
        <v>7141756.21</v>
      </c>
      <c r="H29" s="29">
        <f t="shared" si="2"/>
        <v>0</v>
      </c>
    </row>
    <row r="30" spans="1:8" s="9" customFormat="1" x14ac:dyDescent="0.25">
      <c r="A30" s="40" t="s">
        <v>603</v>
      </c>
      <c r="B30" s="41" t="s">
        <v>604</v>
      </c>
      <c r="C30" s="29">
        <v>28582561</v>
      </c>
      <c r="D30" s="29">
        <v>-4042571.37</v>
      </c>
      <c r="E30" s="29">
        <f t="shared" si="1"/>
        <v>24539989.629999999</v>
      </c>
      <c r="F30" s="29">
        <v>24539989.629999999</v>
      </c>
      <c r="G30" s="29">
        <v>24538639.309999999</v>
      </c>
      <c r="H30" s="29">
        <f t="shared" si="2"/>
        <v>0</v>
      </c>
    </row>
    <row r="31" spans="1:8" s="9" customFormat="1" ht="12.75" customHeight="1" x14ac:dyDescent="0.25">
      <c r="A31" s="39" t="s">
        <v>86</v>
      </c>
      <c r="B31" s="24" t="s">
        <v>87</v>
      </c>
      <c r="C31" s="25">
        <f>SUM(C32:C33)</f>
        <v>14288768</v>
      </c>
      <c r="D31" s="25">
        <f>SUM(D32:D33)</f>
        <v>1511228</v>
      </c>
      <c r="E31" s="25">
        <f t="shared" si="1"/>
        <v>15799996</v>
      </c>
      <c r="F31" s="25">
        <f>SUM(F32:F33)</f>
        <v>15799996</v>
      </c>
      <c r="G31" s="25">
        <f>SUM(G32:G33)</f>
        <v>15799996</v>
      </c>
      <c r="H31" s="25">
        <f t="shared" si="2"/>
        <v>0</v>
      </c>
    </row>
    <row r="32" spans="1:8" s="9" customFormat="1" x14ac:dyDescent="0.25">
      <c r="A32" s="40" t="s">
        <v>605</v>
      </c>
      <c r="B32" s="41" t="s">
        <v>606</v>
      </c>
      <c r="C32" s="29">
        <v>2088768</v>
      </c>
      <c r="D32" s="29">
        <v>-88768</v>
      </c>
      <c r="E32" s="29">
        <f t="shared" si="1"/>
        <v>2000000</v>
      </c>
      <c r="F32" s="29">
        <v>2000000</v>
      </c>
      <c r="G32" s="29">
        <v>2000000</v>
      </c>
      <c r="H32" s="29">
        <f t="shared" si="2"/>
        <v>0</v>
      </c>
    </row>
    <row r="33" spans="1:8" s="9" customFormat="1" x14ac:dyDescent="0.25">
      <c r="A33" s="40" t="s">
        <v>607</v>
      </c>
      <c r="B33" s="41" t="s">
        <v>608</v>
      </c>
      <c r="C33" s="29">
        <v>12200000</v>
      </c>
      <c r="D33" s="29">
        <v>1599996</v>
      </c>
      <c r="E33" s="29">
        <f t="shared" si="1"/>
        <v>13799996</v>
      </c>
      <c r="F33" s="29">
        <v>13799996</v>
      </c>
      <c r="G33" s="29">
        <v>13799996</v>
      </c>
      <c r="H33" s="29">
        <f t="shared" si="2"/>
        <v>0</v>
      </c>
    </row>
    <row r="34" spans="1:8" s="9" customFormat="1" ht="12" customHeight="1" x14ac:dyDescent="0.25">
      <c r="A34" s="39" t="s">
        <v>88</v>
      </c>
      <c r="B34" s="24" t="s">
        <v>89</v>
      </c>
      <c r="C34" s="25">
        <f>SUM(C35:C36)</f>
        <v>259121370</v>
      </c>
      <c r="D34" s="25">
        <f>SUM(D35:D36)</f>
        <v>320489307.08999997</v>
      </c>
      <c r="E34" s="25">
        <f t="shared" si="1"/>
        <v>579610677.08999991</v>
      </c>
      <c r="F34" s="25">
        <f>SUM(F35:F36)</f>
        <v>579610677.08999991</v>
      </c>
      <c r="G34" s="25">
        <f>SUM(G35:G36)</f>
        <v>545834561.41000009</v>
      </c>
      <c r="H34" s="25">
        <f t="shared" si="2"/>
        <v>0</v>
      </c>
    </row>
    <row r="35" spans="1:8" s="9" customFormat="1" x14ac:dyDescent="0.25">
      <c r="A35" s="40" t="s">
        <v>609</v>
      </c>
      <c r="B35" s="41" t="s">
        <v>610</v>
      </c>
      <c r="C35" s="29">
        <v>93825000</v>
      </c>
      <c r="D35" s="29">
        <v>-21110576</v>
      </c>
      <c r="E35" s="29">
        <f t="shared" si="1"/>
        <v>72714424</v>
      </c>
      <c r="F35" s="29">
        <v>72714424</v>
      </c>
      <c r="G35" s="29">
        <v>72714424</v>
      </c>
      <c r="H35" s="29">
        <f t="shared" si="2"/>
        <v>0</v>
      </c>
    </row>
    <row r="36" spans="1:8" s="9" customFormat="1" x14ac:dyDescent="0.25">
      <c r="A36" s="40" t="s">
        <v>611</v>
      </c>
      <c r="B36" s="41" t="s">
        <v>612</v>
      </c>
      <c r="C36" s="29">
        <v>165296370</v>
      </c>
      <c r="D36" s="29">
        <v>341599883.08999997</v>
      </c>
      <c r="E36" s="29">
        <f t="shared" si="1"/>
        <v>506896253.08999997</v>
      </c>
      <c r="F36" s="29">
        <v>506896253.08999997</v>
      </c>
      <c r="G36" s="29">
        <v>473120137.41000003</v>
      </c>
      <c r="H36" s="29">
        <f t="shared" si="2"/>
        <v>0</v>
      </c>
    </row>
    <row r="37" spans="1:8" s="9" customFormat="1" x14ac:dyDescent="0.25">
      <c r="A37" s="39" t="s">
        <v>90</v>
      </c>
      <c r="B37" s="24" t="s">
        <v>91</v>
      </c>
      <c r="C37" s="25">
        <f>SUM(C38:C39)</f>
        <v>52267767</v>
      </c>
      <c r="D37" s="25">
        <f t="shared" ref="D37" si="3">SUM(D38:D39)</f>
        <v>4789058.5599999996</v>
      </c>
      <c r="E37" s="25">
        <f t="shared" si="1"/>
        <v>57056825.560000002</v>
      </c>
      <c r="F37" s="25">
        <f>SUM(F38:F39)</f>
        <v>57056825.560000002</v>
      </c>
      <c r="G37" s="25">
        <f t="shared" ref="G37" si="4">SUM(G38:G39)</f>
        <v>53646231.630000003</v>
      </c>
      <c r="H37" s="25">
        <f t="shared" si="2"/>
        <v>0</v>
      </c>
    </row>
    <row r="38" spans="1:8" s="9" customFormat="1" x14ac:dyDescent="0.25">
      <c r="A38" s="40" t="s">
        <v>613</v>
      </c>
      <c r="B38" s="41" t="s">
        <v>614</v>
      </c>
      <c r="C38" s="29">
        <v>15890349</v>
      </c>
      <c r="D38" s="29">
        <v>3058598.11</v>
      </c>
      <c r="E38" s="29">
        <f t="shared" si="1"/>
        <v>18948947.109999999</v>
      </c>
      <c r="F38" s="29">
        <v>18948947.109999999</v>
      </c>
      <c r="G38" s="29">
        <v>18943460.43</v>
      </c>
      <c r="H38" s="29">
        <f t="shared" si="2"/>
        <v>0</v>
      </c>
    </row>
    <row r="39" spans="1:8" s="9" customFormat="1" x14ac:dyDescent="0.25">
      <c r="A39" s="40" t="s">
        <v>615</v>
      </c>
      <c r="B39" s="41" t="s">
        <v>616</v>
      </c>
      <c r="C39" s="29">
        <v>36377418</v>
      </c>
      <c r="D39" s="29">
        <v>1730460.45</v>
      </c>
      <c r="E39" s="29">
        <f t="shared" si="1"/>
        <v>38107878.450000003</v>
      </c>
      <c r="F39" s="29">
        <v>38107878.450000003</v>
      </c>
      <c r="G39" s="29">
        <v>34702771.200000003</v>
      </c>
      <c r="H39" s="29">
        <f t="shared" si="2"/>
        <v>0</v>
      </c>
    </row>
    <row r="40" spans="1:8" s="9" customFormat="1" x14ac:dyDescent="0.25">
      <c r="A40" s="39" t="s">
        <v>92</v>
      </c>
      <c r="B40" s="24" t="s">
        <v>93</v>
      </c>
      <c r="C40" s="25">
        <f>C41</f>
        <v>32599298</v>
      </c>
      <c r="D40" s="25">
        <f>D41</f>
        <v>-32599298</v>
      </c>
      <c r="E40" s="25">
        <f t="shared" si="1"/>
        <v>0</v>
      </c>
      <c r="F40" s="25">
        <f>F41</f>
        <v>0</v>
      </c>
      <c r="G40" s="25">
        <f>G41</f>
        <v>0</v>
      </c>
      <c r="H40" s="25">
        <f t="shared" si="2"/>
        <v>0</v>
      </c>
    </row>
    <row r="41" spans="1:8" s="9" customFormat="1" x14ac:dyDescent="0.25">
      <c r="A41" s="40" t="s">
        <v>617</v>
      </c>
      <c r="B41" s="41" t="s">
        <v>93</v>
      </c>
      <c r="C41" s="29">
        <v>32599298</v>
      </c>
      <c r="D41" s="29">
        <v>-32599298</v>
      </c>
      <c r="E41" s="29">
        <f t="shared" si="1"/>
        <v>0</v>
      </c>
      <c r="F41" s="29">
        <v>0</v>
      </c>
      <c r="G41" s="29">
        <v>0</v>
      </c>
      <c r="H41" s="29">
        <f t="shared" si="2"/>
        <v>0</v>
      </c>
    </row>
    <row r="42" spans="1:8" s="9" customFormat="1" ht="6" customHeight="1" x14ac:dyDescent="0.25">
      <c r="A42" s="40"/>
      <c r="B42" s="41"/>
      <c r="C42" s="29"/>
      <c r="D42" s="29"/>
      <c r="E42" s="29"/>
      <c r="F42" s="29"/>
      <c r="G42" s="29"/>
      <c r="H42" s="29"/>
    </row>
    <row r="43" spans="1:8" x14ac:dyDescent="0.25">
      <c r="A43" s="18"/>
      <c r="B43" s="70" t="s">
        <v>12</v>
      </c>
      <c r="C43" s="36">
        <f>SUM(C13)</f>
        <v>1275503173</v>
      </c>
      <c r="D43" s="36">
        <f t="shared" ref="D43:H43" si="5">SUM(D13)</f>
        <v>211367533.08999997</v>
      </c>
      <c r="E43" s="36">
        <f t="shared" si="5"/>
        <v>1486870706.0899997</v>
      </c>
      <c r="F43" s="36">
        <f t="shared" si="5"/>
        <v>1486870706.0899999</v>
      </c>
      <c r="G43" s="36">
        <f t="shared" si="5"/>
        <v>1447777073.0300002</v>
      </c>
      <c r="H43" s="36">
        <f t="shared" si="5"/>
        <v>0</v>
      </c>
    </row>
  </sheetData>
  <mergeCells count="10">
    <mergeCell ref="A7:H7"/>
    <mergeCell ref="A9:B11"/>
    <mergeCell ref="C9:G9"/>
    <mergeCell ref="H9:H10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59055118110236227" bottom="0.39370078740157483" header="0.31496062992125984" footer="0.31496062992125984"/>
  <pageSetup scale="9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34</vt:i4>
      </vt:variant>
    </vt:vector>
  </HeadingPairs>
  <TitlesOfParts>
    <vt:vector size="66" baseType="lpstr">
      <vt:lpstr>C.Admva</vt:lpstr>
      <vt:lpstr>1 C.Admva (Gub)</vt:lpstr>
      <vt:lpstr>2 C.Admva (Gob)</vt:lpstr>
      <vt:lpstr>3 C.Admva (SAF)</vt:lpstr>
      <vt:lpstr>4 C.Admva (SEDESHU)</vt:lpstr>
      <vt:lpstr>5 C.Admva (SEPyC)</vt:lpstr>
      <vt:lpstr>6 C.Admva (SAGP)</vt:lpstr>
      <vt:lpstr>7 C.Admva (SDUOP)</vt:lpstr>
      <vt:lpstr>8 C.Admva (SSP)</vt:lpstr>
      <vt:lpstr>9 C.Admva (SDE)</vt:lpstr>
      <vt:lpstr>10 C.Admva (SS)</vt:lpstr>
      <vt:lpstr>11 C.Admva (PGJE)</vt:lpstr>
      <vt:lpstr>12 C.Admva (CGCS)</vt:lpstr>
      <vt:lpstr>13 C.Admva (RGDF)</vt:lpstr>
      <vt:lpstr>14 C.Admva (CGralPE)</vt:lpstr>
      <vt:lpstr>15 C.Admva (Turismo)</vt:lpstr>
      <vt:lpstr>16 C.Admva (INNOV)</vt:lpstr>
      <vt:lpstr>17 C.Admva (Transp y Rend) </vt:lpstr>
      <vt:lpstr>18 C.Admva Desarrollo Sust</vt:lpstr>
      <vt:lpstr>19 C.Admva Pesca y Acua</vt:lpstr>
      <vt:lpstr>20 C.Admva (ProvSal)</vt:lpstr>
      <vt:lpstr>21 C.Admva (Part)</vt:lpstr>
      <vt:lpstr>22 C.Admva (R33)</vt:lpstr>
      <vt:lpstr>23 C.Admva (Reasig)</vt:lpstr>
      <vt:lpstr>24 C.Admva (SubsFed)</vt:lpstr>
      <vt:lpstr>25 C.Admva (Amort)</vt:lpstr>
      <vt:lpstr>26 C.Admva (Int)</vt:lpstr>
      <vt:lpstr>27 C.Admva (Podel Leg)</vt:lpstr>
      <vt:lpstr>28 C.Admva (Podel Jud)</vt:lpstr>
      <vt:lpstr>29 C.Admva (Org´s Aut)</vt:lpstr>
      <vt:lpstr>30 C.Admva (Ent Parasest)</vt:lpstr>
      <vt:lpstr>31 C.Admva (Inst Seg)</vt:lpstr>
      <vt:lpstr>'29 C.Admva (Org´s Aut)'!Área_de_impresión</vt:lpstr>
      <vt:lpstr>'5 C.Admva (SEPyC)'!Área_de_impresión</vt:lpstr>
      <vt:lpstr>'1 C.Admva (Gub)'!Títulos_a_imprimir</vt:lpstr>
      <vt:lpstr>'10 C.Admva (SS)'!Títulos_a_imprimir</vt:lpstr>
      <vt:lpstr>'11 C.Admva (PGJE)'!Títulos_a_imprimir</vt:lpstr>
      <vt:lpstr>'12 C.Admva (CGCS)'!Títulos_a_imprimir</vt:lpstr>
      <vt:lpstr>'13 C.Admva (RGDF)'!Títulos_a_imprimir</vt:lpstr>
      <vt:lpstr>'14 C.Admva (CGralPE)'!Títulos_a_imprimir</vt:lpstr>
      <vt:lpstr>'15 C.Admva (Turismo)'!Títulos_a_imprimir</vt:lpstr>
      <vt:lpstr>'16 C.Admva (INNOV)'!Títulos_a_imprimir</vt:lpstr>
      <vt:lpstr>'17 C.Admva (Transp y Rend) '!Títulos_a_imprimir</vt:lpstr>
      <vt:lpstr>'18 C.Admva Desarrollo Sust'!Títulos_a_imprimir</vt:lpstr>
      <vt:lpstr>'19 C.Admva Pesca y Acua'!Títulos_a_imprimir</vt:lpstr>
      <vt:lpstr>'2 C.Admva (Gob)'!Títulos_a_imprimir</vt:lpstr>
      <vt:lpstr>'20 C.Admva (ProvSal)'!Títulos_a_imprimir</vt:lpstr>
      <vt:lpstr>'21 C.Admva (Part)'!Títulos_a_imprimir</vt:lpstr>
      <vt:lpstr>'22 C.Admva (R33)'!Títulos_a_imprimir</vt:lpstr>
      <vt:lpstr>'23 C.Admva (Reasig)'!Títulos_a_imprimir</vt:lpstr>
      <vt:lpstr>'24 C.Admva (SubsFed)'!Títulos_a_imprimir</vt:lpstr>
      <vt:lpstr>'25 C.Admva (Amort)'!Títulos_a_imprimir</vt:lpstr>
      <vt:lpstr>'26 C.Admva (Int)'!Títulos_a_imprimir</vt:lpstr>
      <vt:lpstr>'27 C.Admva (Podel Leg)'!Títulos_a_imprimir</vt:lpstr>
      <vt:lpstr>'28 C.Admva (Podel Jud)'!Títulos_a_imprimir</vt:lpstr>
      <vt:lpstr>'29 C.Admva (Org´s Aut)'!Títulos_a_imprimir</vt:lpstr>
      <vt:lpstr>'3 C.Admva (SAF)'!Títulos_a_imprimir</vt:lpstr>
      <vt:lpstr>'30 C.Admva (Ent Parasest)'!Títulos_a_imprimir</vt:lpstr>
      <vt:lpstr>'31 C.Admva (Inst Seg)'!Títulos_a_imprimir</vt:lpstr>
      <vt:lpstr>'4 C.Admva (SEDESHU)'!Títulos_a_imprimir</vt:lpstr>
      <vt:lpstr>'5 C.Admva (SEPyC)'!Títulos_a_imprimir</vt:lpstr>
      <vt:lpstr>'6 C.Admva (SAGP)'!Títulos_a_imprimir</vt:lpstr>
      <vt:lpstr>'7 C.Admva (SDUOP)'!Títulos_a_imprimir</vt:lpstr>
      <vt:lpstr>'8 C.Admva (SSP)'!Títulos_a_imprimir</vt:lpstr>
      <vt:lpstr>'9 C.Admva (SDE)'!Títulos_a_imprimir</vt:lpstr>
      <vt:lpstr>C.Admva!Títulos_a_imprimir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User</cp:lastModifiedBy>
  <cp:lastPrinted>2020-11-11T21:53:36Z</cp:lastPrinted>
  <dcterms:created xsi:type="dcterms:W3CDTF">2015-03-24T19:01:19Z</dcterms:created>
  <dcterms:modified xsi:type="dcterms:W3CDTF">2020-11-11T21:54:02Z</dcterms:modified>
</cp:coreProperties>
</file>