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425" windowHeight="3720" activeTab="5"/>
  </bookViews>
  <sheets>
    <sheet name="ORIGEN Y APLIC." sheetId="1" r:id="rId1"/>
    <sheet name="BALANCE" sheetId="2" r:id="rId2"/>
    <sheet name="EDO. RESULTADOS" sheetId="3" r:id="rId3"/>
    <sheet name="BALANZA" sheetId="4" r:id="rId4"/>
    <sheet name="DISPONIB." sheetId="5" r:id="rId5"/>
    <sheet name="CONCILIAC." sheetId="6" r:id="rId6"/>
  </sheets>
  <externalReferences>
    <externalReference r:id="rId9"/>
  </externalReferences>
  <definedNames>
    <definedName name="_xlnm.Print_Area" localSheetId="1">'BALANCE'!$A$1:$I$44</definedName>
    <definedName name="_xlnm.Print_Area" localSheetId="5">'CONCILIAC.'!$A$1:$H$783</definedName>
    <definedName name="_xlnm.Print_Area" localSheetId="2">'EDO. RESULTADOS'!$A$1:$H$53</definedName>
    <definedName name="_xlnm.Print_Area" localSheetId="0">'ORIGEN Y APLIC.'!$A$1:$I$56</definedName>
  </definedNames>
  <calcPr fullCalcOnLoad="1"/>
</workbook>
</file>

<file path=xl/sharedStrings.xml><?xml version="1.0" encoding="utf-8"?>
<sst xmlns="http://schemas.openxmlformats.org/spreadsheetml/2006/main" count="549" uniqueCount="219">
  <si>
    <t>ESCUELA NORMAL DE SINALOA</t>
  </si>
  <si>
    <t>TOTAL</t>
  </si>
  <si>
    <t>RECURSOS FINANCIEROS, E.N.S</t>
  </si>
  <si>
    <t>C. DIANA CECILIA BOBADILLA SALAZAR</t>
  </si>
  <si>
    <t>DEPARTAMENTO DE RECURSOS FINANCIEROS</t>
  </si>
  <si>
    <t>ESTADO DE ORIGEN Y APLICACIÓN DE LOS RECURSOS</t>
  </si>
  <si>
    <t>ORIGEN</t>
  </si>
  <si>
    <t>SUBSIDIO ESTATAL</t>
  </si>
  <si>
    <t>SUBSIDIO FEDERAL</t>
  </si>
  <si>
    <t>INGRESOS PROPIOS</t>
  </si>
  <si>
    <t>APLICACIÓN</t>
  </si>
  <si>
    <t xml:space="preserve">GASTOS DE OPERACIÓN </t>
  </si>
  <si>
    <t>SERVICIOS PERSONALES</t>
  </si>
  <si>
    <t>SERVICIOS GENERALES</t>
  </si>
  <si>
    <t>MATERIALES Y SUMINISTROS</t>
  </si>
  <si>
    <t>SALDO</t>
  </si>
  <si>
    <t>ELABORÓ</t>
  </si>
  <si>
    <t>AUTORIZÓ</t>
  </si>
  <si>
    <t>GASTOS FINANCIEROS</t>
  </si>
  <si>
    <t>CAJA CHICA</t>
  </si>
  <si>
    <t>DEUDORES DIVERSOS</t>
  </si>
  <si>
    <t>PRESTAMOS A FUNC. Y EMP.</t>
  </si>
  <si>
    <t>ANTICIPOS A CTA. DE SUELDO</t>
  </si>
  <si>
    <t>ANTICIPOS A VIATICOS</t>
  </si>
  <si>
    <t>JEFATURA DE RECURSOS FINANCIEROS</t>
  </si>
  <si>
    <t>DESCRIPCIÓN</t>
  </si>
  <si>
    <t>SALDO ANTERIOR</t>
  </si>
  <si>
    <t>MOVIMIENTOS DEL MES</t>
  </si>
  <si>
    <t>SALDO ACTUAL</t>
  </si>
  <si>
    <t xml:space="preserve">DEUDOR </t>
  </si>
  <si>
    <t>ACREEDOR</t>
  </si>
  <si>
    <t>DEUDOR</t>
  </si>
  <si>
    <t>BALANZA DE COMPROBACIÓN</t>
  </si>
  <si>
    <t>BANCOS CTAS. DE CHEQUES</t>
  </si>
  <si>
    <t>ANTICIPOS A CUENTA DE SUELDO</t>
  </si>
  <si>
    <t>ACTIVO FIJO E INV. PUBLICA</t>
  </si>
  <si>
    <t>TOTALES</t>
  </si>
  <si>
    <t>FECHA</t>
  </si>
  <si>
    <t>CONCEPTO</t>
  </si>
  <si>
    <t>PARCIAL</t>
  </si>
  <si>
    <t>SALDO SEGÚN ESTADO DE CUENTAS DEL BANCO:</t>
  </si>
  <si>
    <t>Menos:</t>
  </si>
  <si>
    <t>CHEQUES EN TRÁNSITO:</t>
  </si>
  <si>
    <t>SALDO CONCILIADO IGUAL A LIBROS:</t>
  </si>
  <si>
    <t>INFORME DE DISPONIBILIDAD BANCARIA</t>
  </si>
  <si>
    <t>ORIGEN DE FONDOS</t>
  </si>
  <si>
    <t>FINAL</t>
  </si>
  <si>
    <t>RETIROS</t>
  </si>
  <si>
    <t>DEPOSITOS</t>
  </si>
  <si>
    <t>DEPOSITOS PENDIENTES EN CONTABILIDAD</t>
  </si>
  <si>
    <t>DEPOSITOS PEND. DE IDENTIFICAR</t>
  </si>
  <si>
    <t>ACTIVO</t>
  </si>
  <si>
    <t>PASIVO</t>
  </si>
  <si>
    <t>ACTIVO CIRCULANTE</t>
  </si>
  <si>
    <t>PASIVO CIRCULANTE</t>
  </si>
  <si>
    <t>FONDO FIJO DE CAJA</t>
  </si>
  <si>
    <t>IMPUESTOS POR PAGAR</t>
  </si>
  <si>
    <t>BANCOS</t>
  </si>
  <si>
    <t>ANTICIPO A CTA. DE SUELDO</t>
  </si>
  <si>
    <t>ACTIVO FIJO</t>
  </si>
  <si>
    <t>PATRIMONIO</t>
  </si>
  <si>
    <t>EQUIPO Y MOB. DE OFICINA</t>
  </si>
  <si>
    <t>RESULTADO DEL EJERCICIO</t>
  </si>
  <si>
    <t>EQUIPO DE TRANSPORTE</t>
  </si>
  <si>
    <t>EQUIPO DE COMPUTO</t>
  </si>
  <si>
    <t>EQUIPO Y MAQ. DE TRABAJO</t>
  </si>
  <si>
    <t>MOB. Y EQUIPO ACADEMICO</t>
  </si>
  <si>
    <t>TOTAL ACTIVO</t>
  </si>
  <si>
    <t>SUMA TOTAL PASIVO</t>
  </si>
  <si>
    <t>ESTADO DE RESULTADOS</t>
  </si>
  <si>
    <t>SALDO INICIAL</t>
  </si>
  <si>
    <t>RESULTADO DEL EJERCICIO Y ANTERIORES</t>
  </si>
  <si>
    <t>INGRESO SUB.ESTATAL</t>
  </si>
  <si>
    <t>INGRESO SUB.FEDERAL</t>
  </si>
  <si>
    <t>ANTICIPO A PROVEEDORES</t>
  </si>
  <si>
    <t>PROVEEDORES</t>
  </si>
  <si>
    <t>ADQ.MANTENIM. EDIFICIO</t>
  </si>
  <si>
    <t>EQUIPO DE SONIDO, EQ. MUS.</t>
  </si>
  <si>
    <t>ACTIVOS PROMIN</t>
  </si>
  <si>
    <t>ACTIVO DIDACTICA</t>
  </si>
  <si>
    <t>IMP. POR PAGAR</t>
  </si>
  <si>
    <t>DEPOSITOS NO CONSIDERADOS POR CONTABILIDAD</t>
  </si>
  <si>
    <t>RETIROS NO CONSIDERADOS POR EL BANCO</t>
  </si>
  <si>
    <t>RETIROS NO CONSIDERADOS POR CONTABILIDAD</t>
  </si>
  <si>
    <t>DEPOSITOS NO CONSIDERADOS POR EL BANCO</t>
  </si>
  <si>
    <t>CHEQUES NO CONSIDERADOS POR EL BANCO</t>
  </si>
  <si>
    <t>VALENTIN FELIX SALAZAR</t>
  </si>
  <si>
    <t>ALMA YADIRA MEZA RENDON</t>
  </si>
  <si>
    <t>DIRECTORA DE LA E.N.S.</t>
  </si>
  <si>
    <t>C. ALMA YADIRA MEZA RENDON</t>
  </si>
  <si>
    <t>RECURSOS PROPIOS DE LA INSTITUCIÓN</t>
  </si>
  <si>
    <t>C. ALMA YADIRA MEZA RENDÓN</t>
  </si>
  <si>
    <t>ANTICIPOS P/VIATICOS Y GTOS COMPROBAR</t>
  </si>
  <si>
    <t>EJER. ANTERIORES</t>
  </si>
  <si>
    <t>ANTICIPO PARA VIATICOS Y GTOS A COMP</t>
  </si>
  <si>
    <t>GASTOS PROGRAMAS FEDERALES</t>
  </si>
  <si>
    <t>ACREEDORES DIVERSOS</t>
  </si>
  <si>
    <t>ACTIVO PROMEP</t>
  </si>
  <si>
    <t>ACREEDORES</t>
  </si>
  <si>
    <t>ADRIANA GUADALUPE CUEN GARCIA</t>
  </si>
  <si>
    <t>DEPOSITO EN EFECTIVO</t>
  </si>
  <si>
    <t>DEPOSITO EFECTIVO</t>
  </si>
  <si>
    <t>ARECHIGA SANCHEZ GLORIA</t>
  </si>
  <si>
    <t>CARDENAS MANJARREZ GUADALUPE</t>
  </si>
  <si>
    <t>ORDOÑEZ VEGA MARCELA ISABEL</t>
  </si>
  <si>
    <t>CUENTAS POR PAGAR</t>
  </si>
  <si>
    <t>URETA ANGULO HILDA ALICIA</t>
  </si>
  <si>
    <t>ZAPATERIAS FLORI S.A. DE C.V.</t>
  </si>
  <si>
    <t>ROJO ZAZUETA LUIS GUILLERMO</t>
  </si>
  <si>
    <t>26-Sep-12</t>
  </si>
  <si>
    <t>BAÑUELOS FAJARDO LUZ BERTILA</t>
  </si>
  <si>
    <t>RAMIREZ JARDINES MIGUEL ANGEL</t>
  </si>
  <si>
    <t>SANCHEZ VEGA CRUZ</t>
  </si>
  <si>
    <t>VAZQUEZ CONTRERAS ALBERTO</t>
  </si>
  <si>
    <t>HERNANDEZ SOTO MARIA DE JESUS</t>
  </si>
  <si>
    <t>HIGUERA GUZMAN FRANCISCO JAVIER</t>
  </si>
  <si>
    <t>TELEFONOS DE MEXICO S.A.B. DE C.V.</t>
  </si>
  <si>
    <t>RAMOS ARECHIGA AIDA GUADALUPE</t>
  </si>
  <si>
    <t>(+) RETIROS NO CONSIDERADOS POR CONTABILIDAD</t>
  </si>
  <si>
    <t>(-) CHEQUES NO CONSIDERADOS POR EL BANCO</t>
  </si>
  <si>
    <t>(+) RETIROS  NO CONSIDERADOS POR CONTABILIDAD</t>
  </si>
  <si>
    <t>RODRIGUEZ FAJARDO MARIA TERESA</t>
  </si>
  <si>
    <t>CARGO APORTACION ENS A CD. EDUCADORA</t>
  </si>
  <si>
    <t>DEL 1 DE ENERO AL 30 DE SEPTIEMBRE DE 2013</t>
  </si>
  <si>
    <t>BALANCE GENERAL DEL 01 DE ENERO AL 30 DE SEPTIEMBRE DE 2013</t>
  </si>
  <si>
    <t>DEL 01 DE ENERO A 30 DE SEPTIEMBRE DE 2013</t>
  </si>
  <si>
    <t>ALCANTAR MIRANDA MERCEDES</t>
  </si>
  <si>
    <t>ROMAN VELAZQUEZ MITZI ESTEFANIA</t>
  </si>
  <si>
    <t>APODACA MORA MIRIAM ELIZABETH</t>
  </si>
  <si>
    <t>QUINTERO IBARRA IRIS PATRICIA</t>
  </si>
  <si>
    <t>HARO MIRANDA JUAN CARLOS</t>
  </si>
  <si>
    <t>RODRIGUEZ HERAS JESÚS ERNESTO</t>
  </si>
  <si>
    <t>RIVERA BELTRAN SANDRA LUZ</t>
  </si>
  <si>
    <t>VILLAREAL RUEDAFLORES BERTHA BEATRIZ</t>
  </si>
  <si>
    <t>TIRADO ESTRELLA GABRIEL MARTIN</t>
  </si>
  <si>
    <t>RIVERA BELTRAN SAYDA JUDITH</t>
  </si>
  <si>
    <t>RAMIREZ QUISTIAN MARCO ANTONIO</t>
  </si>
  <si>
    <t>CABRERA GONZALEZ LUIS RODOLFO</t>
  </si>
  <si>
    <t>SAUCEDA ESCOBAR FILIBERTO</t>
  </si>
  <si>
    <t>MANJARREZ FIGUEROA AGUSTIN</t>
  </si>
  <si>
    <t>IRIBE BENITEZ JESUS HUMBERTO</t>
  </si>
  <si>
    <t>ROCHA SOTO GUADALUPE ENEDINA</t>
  </si>
  <si>
    <t>CEBREROS LEYVA BLANCAMOR</t>
  </si>
  <si>
    <t>02-Jul-13</t>
  </si>
  <si>
    <t>04-Jul-13</t>
  </si>
  <si>
    <t>05-Jul-13</t>
  </si>
  <si>
    <t>26-Aug-13</t>
  </si>
  <si>
    <t>27-Aug-13</t>
  </si>
  <si>
    <t>28-Aug-13</t>
  </si>
  <si>
    <t>29-Aug-13</t>
  </si>
  <si>
    <t>04-Sep-13</t>
  </si>
  <si>
    <t>09-Sep-13</t>
  </si>
  <si>
    <t>10-Sep-13</t>
  </si>
  <si>
    <t>TORRES ZAZUETA ANA BEATRIZ</t>
  </si>
  <si>
    <t>COTA PAYAN KARINA MARIA</t>
  </si>
  <si>
    <t>LOPEZ LLAMAS ALEXIA KARINA</t>
  </si>
  <si>
    <t>SALAZAR GARCIA ANA CRISTINA</t>
  </si>
  <si>
    <t>OSUNA ELIZALDE ALEJANDRA</t>
  </si>
  <si>
    <t>MEZA GARCIA ALEJANDRA JAZMIN</t>
  </si>
  <si>
    <t>INSTITUTO TECNOLOGICO Y DE ESTUDIOS SUPERIORES DE</t>
  </si>
  <si>
    <t>ZONA HS, S.A. DE C.V.</t>
  </si>
  <si>
    <t>MELENDREZ ANGULO JESUS ENRIQUE</t>
  </si>
  <si>
    <t>BEBIDAS AMC S.A. DE C.V.</t>
  </si>
  <si>
    <t>GRUPO LARA REFRIGERACION S. DE R.L. DE C.V.</t>
  </si>
  <si>
    <t>DE LA CRUZ INZUNZA MARIA DE LA PAZ</t>
  </si>
  <si>
    <t>FIGUEROA LOPEZ CARLOS</t>
  </si>
  <si>
    <t>CASTAÑEDA MARTINEZ YARNA</t>
  </si>
  <si>
    <t>13-Sep-13</t>
  </si>
  <si>
    <t>24-Sep-13</t>
  </si>
  <si>
    <t>25-Sep-13</t>
  </si>
  <si>
    <t>PLASCENCIA MEDINA MARIA CRITINA</t>
  </si>
  <si>
    <t>FLORES SALAZAR NORMA ALICIA</t>
  </si>
  <si>
    <t>PAREDES GONZALEZ MARIA LUISA</t>
  </si>
  <si>
    <t>FERREIRO MARTINEZ AÍDA</t>
  </si>
  <si>
    <t>LOPEZ CASTRO CECILIA</t>
  </si>
  <si>
    <t>SANCHEZ GALVAN DANIELA</t>
  </si>
  <si>
    <t>PEREZ LIZARRAGA DIANA LAURA</t>
  </si>
  <si>
    <t>VALENZUELA RAMOS JORGE ANTONIO</t>
  </si>
  <si>
    <t>CARLOS LOPEZ IRIS NATALIA</t>
  </si>
  <si>
    <t>CONSTRUGERT S.A. DE C.V.</t>
  </si>
  <si>
    <t>SÁNCHEZ VEGA CRUZ</t>
  </si>
  <si>
    <t>CAMARGO SANCHEZ REYNA JUDITH</t>
  </si>
  <si>
    <t>RUVALCABA LAVIN OMAR ALEJANDRO</t>
  </si>
  <si>
    <t>CORONEL SANCHEZ ANABEL</t>
  </si>
  <si>
    <t>GARCIA RODELO TANIA GUADALUPE</t>
  </si>
  <si>
    <t>MENDOZA PRECIADO MARIA LILIA</t>
  </si>
  <si>
    <t>PERAZA VERDUGO MARIA DEL CARMEN</t>
  </si>
  <si>
    <t>PATTERSON NUÑEZ KARLA ANAHI</t>
  </si>
  <si>
    <t>CASTAÑEDA SOLIS IMELDA</t>
  </si>
  <si>
    <t>LOPEZ SANCHEZ MARTHA LIDIA</t>
  </si>
  <si>
    <t>SERRANO REYES ALMA LIDIA</t>
  </si>
  <si>
    <t>ANGULO OCHOA JUAN CARLOS</t>
  </si>
  <si>
    <t>SERVICIOS Y RECUBRIMIENTOS INDUSTRIALES DE CULIACA</t>
  </si>
  <si>
    <t>AQUAMILLER S.A. DE C.V.</t>
  </si>
  <si>
    <t>BOBADILLA SALAZAR DIANA CECILIA</t>
  </si>
  <si>
    <t>LEYVA IRIBE FELIPE DE JESUS</t>
  </si>
  <si>
    <t>LOAIZA ALMEIDA LUIS ENRIQUE</t>
  </si>
  <si>
    <t>27-Sep-13</t>
  </si>
  <si>
    <t>GONZALEZ BARAJAS ARELY BIRIDIANA</t>
  </si>
  <si>
    <t>ENCONTSIN S.A. DE C.V.</t>
  </si>
  <si>
    <t>EMPRESAS MATCO S.A. DE C.V.</t>
  </si>
  <si>
    <t>MOBILIARIOS Y SERVICIOS S.A. DE C.V.</t>
  </si>
  <si>
    <t>ALARMA COMUNICACION Y SERVICIO S.A. DE C.V.</t>
  </si>
  <si>
    <t>LOPEZ URQUIZA MARIA MARTINA</t>
  </si>
  <si>
    <t>VALDEZ MONTOYA JESUS SADIO</t>
  </si>
  <si>
    <t>30-Sep-13</t>
  </si>
  <si>
    <t>CONCILIACIÓN BANCARIA AL 30  DE SEPTIEMBRE DE 2013</t>
  </si>
  <si>
    <t xml:space="preserve">SISTEMAS DE IMPRESIÓN ELECTRONICA </t>
  </si>
  <si>
    <t xml:space="preserve">SERVICIO EXPRESS AAA S.A. DE C.V. </t>
  </si>
  <si>
    <t>CONCILIACIÓN BANCARIA AL 30 DE SEPTIEMBRE DE 2013</t>
  </si>
  <si>
    <t>(-) DEPOSITOS NO CONSIDERADOS POR EL BANCO</t>
  </si>
  <si>
    <t xml:space="preserve">CONSTRUGERT S.A. DE C.V. </t>
  </si>
  <si>
    <t xml:space="preserve">CARGO POR CERTIFICACION DE CHEQUE </t>
  </si>
  <si>
    <t xml:space="preserve">TRASPASO A CTA. </t>
  </si>
  <si>
    <t xml:space="preserve"> </t>
  </si>
  <si>
    <t xml:space="preserve">CENEVAL CONSECUTIVO </t>
  </si>
  <si>
    <t xml:space="preserve">TRASPASO DE LA CUENTA </t>
  </si>
  <si>
    <t xml:space="preserve">                  TOTALES                       $</t>
  </si>
  <si>
    <t xml:space="preserve">CUENTAS PROPIAS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</si>
</sst>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_ ;\-#,##0.00\ "/>
    <numFmt numFmtId="176" formatCode="mmm\-yyyy"/>
    <numFmt numFmtId="177" formatCode="_-* #,##0.000_-;\-* #,##0.000_-;_-* &quot;-&quot;??_-;_-@_-"/>
    <numFmt numFmtId="178" formatCode="_-* #,##0.0000_-;\-* #,##0.0000_-;_-* &quot;-&quot;??_-;_-@_-"/>
    <numFmt numFmtId="179" formatCode="[$-80A]dddd\,\ dd&quot; de &quot;mmmm&quot; de &quot;yyyy"/>
    <numFmt numFmtId="180" formatCode="&quot;$&quot;#,##0.00"/>
    <numFmt numFmtId="181" formatCode="[$-C0A]d\-mmm\-yy;@"/>
    <numFmt numFmtId="182" formatCode="#,##0.00;[Red]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CG Omega"/>
      <family val="2"/>
    </font>
    <font>
      <b/>
      <sz val="14"/>
      <name val="Comic Sans MS"/>
      <family val="4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0"/>
      <color indexed="16"/>
      <name val="Verdana"/>
      <family val="2"/>
    </font>
    <font>
      <sz val="8"/>
      <color indexed="8"/>
      <name val="Verdana"/>
      <family val="2"/>
    </font>
    <font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43" fontId="1" fillId="0" borderId="14" xfId="46" applyFont="1" applyBorder="1" applyAlignment="1">
      <alignment/>
    </xf>
    <xf numFmtId="0" fontId="0" fillId="0" borderId="0" xfId="0" applyFill="1" applyBorder="1" applyAlignment="1">
      <alignment/>
    </xf>
    <xf numFmtId="15" fontId="0" fillId="0" borderId="13" xfId="0" applyNumberFormat="1" applyBorder="1" applyAlignment="1">
      <alignment horizontal="center"/>
    </xf>
    <xf numFmtId="43" fontId="0" fillId="0" borderId="0" xfId="46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0" xfId="46" applyFill="1" applyBorder="1" applyAlignment="1">
      <alignment/>
    </xf>
    <xf numFmtId="0" fontId="1" fillId="0" borderId="13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1" fillId="0" borderId="23" xfId="57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1" fillId="0" borderId="24" xfId="57" applyFont="1" applyBorder="1" applyAlignment="1">
      <alignment horizontal="center"/>
      <protection/>
    </xf>
    <xf numFmtId="0" fontId="0" fillId="0" borderId="13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4" fontId="1" fillId="0" borderId="14" xfId="50" applyNumberFormat="1" applyFont="1" applyFill="1" applyBorder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5" fontId="0" fillId="0" borderId="13" xfId="57" applyNumberFormat="1" applyBorder="1" applyAlignment="1">
      <alignment horizontal="center"/>
      <protection/>
    </xf>
    <xf numFmtId="0" fontId="0" fillId="0" borderId="0" xfId="57" applyFill="1" applyBorder="1">
      <alignment/>
      <protection/>
    </xf>
    <xf numFmtId="43" fontId="0" fillId="0" borderId="0" xfId="50" applyBorder="1" applyAlignment="1">
      <alignment/>
    </xf>
    <xf numFmtId="0" fontId="0" fillId="0" borderId="14" xfId="57" applyBorder="1">
      <alignment/>
      <protection/>
    </xf>
    <xf numFmtId="4" fontId="1" fillId="0" borderId="0" xfId="57" applyNumberFormat="1" applyFont="1" applyBorder="1">
      <alignment/>
      <protection/>
    </xf>
    <xf numFmtId="4" fontId="1" fillId="0" borderId="14" xfId="57" applyNumberFormat="1" applyFont="1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4" fontId="0" fillId="0" borderId="17" xfId="57" applyNumberFormat="1" applyBorder="1">
      <alignment/>
      <protection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 applyAlignment="1">
      <alignment/>
      <protection/>
    </xf>
    <xf numFmtId="0" fontId="8" fillId="0" borderId="0" xfId="57" applyFont="1" applyBorder="1" applyAlignment="1">
      <alignment/>
      <protection/>
    </xf>
    <xf numFmtId="0" fontId="6" fillId="0" borderId="0" xfId="57" applyFont="1" applyBorder="1" applyAlignment="1">
      <alignment/>
      <protection/>
    </xf>
    <xf numFmtId="0" fontId="0" fillId="0" borderId="17" xfId="57" applyBorder="1">
      <alignment/>
      <protection/>
    </xf>
    <xf numFmtId="0" fontId="0" fillId="0" borderId="0" xfId="57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4" fontId="0" fillId="0" borderId="0" xfId="57" applyNumberFormat="1" applyFill="1" applyBorder="1">
      <alignment/>
      <protection/>
    </xf>
    <xf numFmtId="0" fontId="1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0" fillId="0" borderId="0" xfId="57" applyFill="1">
      <alignment/>
      <protection/>
    </xf>
    <xf numFmtId="182" fontId="11" fillId="0" borderId="14" xfId="48" applyNumberFormat="1" applyFont="1" applyFill="1" applyBorder="1" applyAlignment="1">
      <alignment/>
    </xf>
    <xf numFmtId="0" fontId="0" fillId="0" borderId="13" xfId="57" applyFill="1" applyBorder="1">
      <alignment/>
      <protection/>
    </xf>
    <xf numFmtId="43" fontId="1" fillId="0" borderId="14" xfId="50" applyFont="1" applyFill="1" applyBorder="1" applyAlignment="1">
      <alignment/>
    </xf>
    <xf numFmtId="43" fontId="0" fillId="0" borderId="0" xfId="57" applyNumberFormat="1" applyFill="1">
      <alignment/>
      <protection/>
    </xf>
    <xf numFmtId="4" fontId="0" fillId="0" borderId="0" xfId="57" applyNumberFormat="1" applyFill="1">
      <alignment/>
      <protection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5" fontId="0" fillId="0" borderId="13" xfId="57" applyNumberFormat="1" applyFill="1" applyBorder="1" applyAlignment="1">
      <alignment horizontal="center"/>
      <protection/>
    </xf>
    <xf numFmtId="0" fontId="0" fillId="0" borderId="0" xfId="57" applyFill="1" applyBorder="1" applyAlignment="1">
      <alignment horizontal="left"/>
      <protection/>
    </xf>
    <xf numFmtId="0" fontId="0" fillId="0" borderId="28" xfId="57" applyFill="1" applyBorder="1">
      <alignment/>
      <protection/>
    </xf>
    <xf numFmtId="0" fontId="0" fillId="0" borderId="18" xfId="57" applyFill="1" applyBorder="1">
      <alignment/>
      <protection/>
    </xf>
    <xf numFmtId="43" fontId="1" fillId="0" borderId="29" xfId="5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3" fontId="0" fillId="0" borderId="0" xfId="46" applyFont="1" applyFill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14" xfId="57" applyFill="1" applyBorder="1">
      <alignment/>
      <protection/>
    </xf>
    <xf numFmtId="43" fontId="0" fillId="0" borderId="0" xfId="46" applyFont="1" applyBorder="1" applyAlignment="1">
      <alignment/>
    </xf>
    <xf numFmtId="0" fontId="1" fillId="0" borderId="0" xfId="57" applyFont="1" applyFill="1" applyAlignment="1">
      <alignment horizontal="center"/>
      <protection/>
    </xf>
    <xf numFmtId="0" fontId="0" fillId="0" borderId="0" xfId="57" applyFill="1" applyAlignment="1">
      <alignment horizontal="center"/>
      <protection/>
    </xf>
    <xf numFmtId="0" fontId="1" fillId="0" borderId="25" xfId="57" applyFont="1" applyFill="1" applyBorder="1" applyAlignment="1">
      <alignment horizontal="center"/>
      <protection/>
    </xf>
    <xf numFmtId="0" fontId="1" fillId="0" borderId="26" xfId="57" applyFont="1" applyFill="1" applyBorder="1" applyAlignment="1">
      <alignment horizontal="center"/>
      <protection/>
    </xf>
    <xf numFmtId="0" fontId="1" fillId="0" borderId="38" xfId="57" applyFont="1" applyFill="1" applyBorder="1" applyAlignment="1">
      <alignment horizontal="center"/>
      <protection/>
    </xf>
    <xf numFmtId="0" fontId="1" fillId="0" borderId="27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1" xfId="57" applyFill="1" applyBorder="1">
      <alignment/>
      <protection/>
    </xf>
    <xf numFmtId="0" fontId="0" fillId="0" borderId="12" xfId="57" applyFill="1" applyBorder="1">
      <alignment/>
      <protection/>
    </xf>
    <xf numFmtId="180" fontId="17" fillId="0" borderId="14" xfId="53" applyFont="1" applyFill="1" applyBorder="1" applyAlignment="1">
      <alignment/>
    </xf>
    <xf numFmtId="0" fontId="5" fillId="0" borderId="0" xfId="57" applyFont="1" applyFill="1" applyBorder="1">
      <alignment/>
      <protection/>
    </xf>
    <xf numFmtId="4" fontId="0" fillId="0" borderId="14" xfId="57" applyNumberFormat="1" applyFill="1" applyBorder="1">
      <alignment/>
      <protection/>
    </xf>
    <xf numFmtId="0" fontId="21" fillId="0" borderId="13" xfId="0" applyFont="1" applyFill="1" applyBorder="1" applyAlignment="1">
      <alignment horizontal="center"/>
    </xf>
    <xf numFmtId="1" fontId="0" fillId="0" borderId="0" xfId="57" applyNumberFormat="1" applyFont="1" applyFill="1" applyBorder="1">
      <alignment/>
      <protection/>
    </xf>
    <xf numFmtId="4" fontId="0" fillId="0" borderId="0" xfId="57" applyNumberFormat="1" applyFont="1" applyFill="1" applyBorder="1">
      <alignment/>
      <protection/>
    </xf>
    <xf numFmtId="15" fontId="12" fillId="0" borderId="13" xfId="57" applyNumberFormat="1" applyFont="1" applyFill="1" applyBorder="1" applyAlignment="1">
      <alignment horizontal="center"/>
      <protection/>
    </xf>
    <xf numFmtId="1" fontId="4" fillId="0" borderId="0" xfId="57" applyNumberFormat="1" applyFont="1" applyFill="1" applyBorder="1">
      <alignment/>
      <protection/>
    </xf>
    <xf numFmtId="4" fontId="1" fillId="0" borderId="14" xfId="57" applyNumberFormat="1" applyFont="1" applyFill="1" applyBorder="1">
      <alignment/>
      <protection/>
    </xf>
    <xf numFmtId="43" fontId="0" fillId="0" borderId="14" xfId="50" applyFont="1" applyFill="1" applyBorder="1" applyAlignment="1">
      <alignment/>
    </xf>
    <xf numFmtId="43" fontId="0" fillId="0" borderId="0" xfId="50" applyFill="1" applyBorder="1" applyAlignment="1">
      <alignment/>
    </xf>
    <xf numFmtId="0" fontId="0" fillId="0" borderId="15" xfId="57" applyFill="1" applyBorder="1">
      <alignment/>
      <protection/>
    </xf>
    <xf numFmtId="0" fontId="0" fillId="0" borderId="16" xfId="57" applyFill="1" applyBorder="1">
      <alignment/>
      <protection/>
    </xf>
    <xf numFmtId="0" fontId="4" fillId="0" borderId="16" xfId="57" applyFont="1" applyFill="1" applyBorder="1">
      <alignment/>
      <protection/>
    </xf>
    <xf numFmtId="8" fontId="1" fillId="0" borderId="17" xfId="50" applyNumberFormat="1" applyFont="1" applyFill="1" applyBorder="1" applyAlignment="1">
      <alignment/>
    </xf>
    <xf numFmtId="180" fontId="17" fillId="0" borderId="14" xfId="55" applyFont="1" applyFill="1" applyBorder="1" applyAlignment="1">
      <alignment/>
    </xf>
    <xf numFmtId="15" fontId="0" fillId="0" borderId="13" xfId="48" applyNumberFormat="1" applyFont="1" applyFill="1" applyBorder="1" applyAlignment="1">
      <alignment horizontal="center"/>
    </xf>
    <xf numFmtId="1" fontId="0" fillId="0" borderId="0" xfId="48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3" fontId="1" fillId="0" borderId="14" xfId="57" applyNumberFormat="1" applyFont="1" applyFill="1" applyBorder="1">
      <alignment/>
      <protection/>
    </xf>
    <xf numFmtId="181" fontId="0" fillId="0" borderId="13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50" applyNumberFormat="1" applyFill="1" applyBorder="1" applyAlignment="1">
      <alignment/>
    </xf>
    <xf numFmtId="0" fontId="0" fillId="0" borderId="0" xfId="0" applyFont="1" applyFill="1" applyAlignment="1">
      <alignment/>
    </xf>
    <xf numFmtId="4" fontId="12" fillId="0" borderId="39" xfId="57" applyNumberFormat="1" applyFont="1" applyFill="1" applyBorder="1" applyAlignment="1">
      <alignment horizontal="right"/>
      <protection/>
    </xf>
    <xf numFmtId="0" fontId="0" fillId="0" borderId="17" xfId="57" applyFill="1" applyBorder="1">
      <alignment/>
      <protection/>
    </xf>
    <xf numFmtId="180" fontId="18" fillId="0" borderId="14" xfId="54" applyFont="1" applyFill="1" applyBorder="1" applyAlignment="1">
      <alignment/>
    </xf>
    <xf numFmtId="16" fontId="0" fillId="0" borderId="13" xfId="57" applyNumberFormat="1" applyFont="1" applyFill="1" applyBorder="1" applyAlignment="1">
      <alignment horizontal="center"/>
      <protection/>
    </xf>
    <xf numFmtId="15" fontId="0" fillId="0" borderId="13" xfId="57" applyNumberFormat="1" applyFont="1" applyFill="1" applyBorder="1" applyAlignment="1">
      <alignment horizontal="center"/>
      <protection/>
    </xf>
    <xf numFmtId="39" fontId="0" fillId="0" borderId="0" xfId="57" applyNumberFormat="1" applyFill="1">
      <alignment/>
      <protection/>
    </xf>
    <xf numFmtId="0" fontId="12" fillId="0" borderId="0" xfId="57" applyFont="1" applyFill="1" applyBorder="1" applyAlignment="1">
      <alignment horizontal="left"/>
      <protection/>
    </xf>
    <xf numFmtId="43" fontId="0" fillId="0" borderId="0" xfId="50" applyFont="1" applyFill="1" applyBorder="1" applyAlignment="1">
      <alignment/>
    </xf>
    <xf numFmtId="15" fontId="7" fillId="0" borderId="13" xfId="57" applyNumberFormat="1" applyFont="1" applyFill="1" applyBorder="1">
      <alignment/>
      <protection/>
    </xf>
    <xf numFmtId="180" fontId="1" fillId="0" borderId="17" xfId="50" applyNumberFormat="1" applyFont="1" applyFill="1" applyBorder="1" applyAlignment="1">
      <alignment/>
    </xf>
    <xf numFmtId="43" fontId="0" fillId="0" borderId="14" xfId="57" applyNumberFormat="1" applyFill="1" applyBorder="1">
      <alignment/>
      <protection/>
    </xf>
    <xf numFmtId="180" fontId="20" fillId="0" borderId="14" xfId="54" applyFont="1" applyFill="1" applyBorder="1" applyAlignment="1">
      <alignment/>
    </xf>
    <xf numFmtId="4" fontId="20" fillId="0" borderId="14" xfId="57" applyNumberFormat="1" applyFont="1" applyFill="1" applyBorder="1">
      <alignment/>
      <protection/>
    </xf>
    <xf numFmtId="15" fontId="19" fillId="0" borderId="13" xfId="48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4" fontId="19" fillId="0" borderId="0" xfId="53" applyNumberFormat="1" applyFont="1" applyFill="1" applyBorder="1" applyAlignment="1">
      <alignment/>
    </xf>
    <xf numFmtId="15" fontId="0" fillId="0" borderId="13" xfId="57" applyNumberFormat="1" applyFont="1" applyFill="1" applyBorder="1">
      <alignment/>
      <protection/>
    </xf>
    <xf numFmtId="43" fontId="0" fillId="0" borderId="0" xfId="57" applyNumberFormat="1" applyFill="1" applyBorder="1">
      <alignment/>
      <protection/>
    </xf>
    <xf numFmtId="43" fontId="0" fillId="0" borderId="0" xfId="46" applyFont="1" applyFill="1" applyBorder="1" applyAlignment="1">
      <alignment/>
    </xf>
    <xf numFmtId="15" fontId="0" fillId="0" borderId="0" xfId="57" applyNumberFormat="1" applyFont="1" applyFill="1" applyBorder="1">
      <alignment/>
      <protection/>
    </xf>
    <xf numFmtId="0" fontId="0" fillId="0" borderId="13" xfId="57" applyFill="1" applyBorder="1" applyAlignment="1">
      <alignment horizontal="right"/>
      <protection/>
    </xf>
    <xf numFmtId="15" fontId="0" fillId="0" borderId="13" xfId="57" applyNumberFormat="1" applyFont="1" applyFill="1" applyBorder="1" applyAlignment="1">
      <alignment horizontal="right"/>
      <protection/>
    </xf>
    <xf numFmtId="15" fontId="0" fillId="0" borderId="13" xfId="57" applyNumberFormat="1" applyFill="1" applyBorder="1" applyAlignment="1">
      <alignment horizontal="right"/>
      <protection/>
    </xf>
    <xf numFmtId="43" fontId="1" fillId="0" borderId="17" xfId="50" applyFont="1" applyFill="1" applyBorder="1" applyAlignment="1">
      <alignment/>
    </xf>
    <xf numFmtId="180" fontId="20" fillId="0" borderId="14" xfId="53" applyFont="1" applyFill="1" applyBorder="1" applyAlignment="1">
      <alignment/>
    </xf>
    <xf numFmtId="15" fontId="7" fillId="0" borderId="0" xfId="57" applyNumberFormat="1" applyFont="1" applyFill="1" applyBorder="1">
      <alignment/>
      <protection/>
    </xf>
    <xf numFmtId="15" fontId="19" fillId="0" borderId="13" xfId="0" applyNumberFormat="1" applyFont="1" applyFill="1" applyBorder="1" applyAlignment="1">
      <alignment horizontal="center"/>
    </xf>
    <xf numFmtId="15" fontId="7" fillId="0" borderId="13" xfId="57" applyNumberFormat="1" applyFont="1" applyFill="1" applyBorder="1" applyAlignment="1">
      <alignment horizontal="center"/>
      <protection/>
    </xf>
    <xf numFmtId="43" fontId="0" fillId="0" borderId="0" xfId="48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 horizontal="right"/>
    </xf>
    <xf numFmtId="15" fontId="16" fillId="0" borderId="13" xfId="48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4" fontId="0" fillId="0" borderId="0" xfId="53" applyNumberFormat="1" applyFont="1" applyFill="1" applyBorder="1" applyAlignment="1">
      <alignment/>
    </xf>
    <xf numFmtId="181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0" fillId="0" borderId="18" xfId="50" applyNumberFormat="1" applyFill="1" applyBorder="1" applyAlignment="1">
      <alignment/>
    </xf>
    <xf numFmtId="0" fontId="0" fillId="0" borderId="0" xfId="57" applyFill="1" applyBorder="1" applyAlignment="1">
      <alignment/>
      <protection/>
    </xf>
    <xf numFmtId="0" fontId="0" fillId="0" borderId="14" xfId="57" applyFill="1" applyBorder="1" applyAlignment="1">
      <alignment horizontal="center"/>
      <protection/>
    </xf>
    <xf numFmtId="0" fontId="8" fillId="0" borderId="13" xfId="57" applyFont="1" applyFill="1" applyBorder="1" applyAlignment="1">
      <alignment horizontal="left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4" xfId="57" applyFont="1" applyFill="1" applyBorder="1" applyAlignment="1">
      <alignment horizontal="center"/>
      <protection/>
    </xf>
    <xf numFmtId="0" fontId="6" fillId="0" borderId="13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6" fillId="0" borderId="14" xfId="57" applyFont="1" applyFill="1" applyBorder="1" applyAlignment="1">
      <alignment horizontal="center"/>
      <protection/>
    </xf>
    <xf numFmtId="4" fontId="0" fillId="0" borderId="4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46" applyNumberFormat="1" applyFont="1" applyFill="1" applyBorder="1" applyAlignment="1">
      <alignment horizontal="right"/>
    </xf>
    <xf numFmtId="4" fontId="0" fillId="0" borderId="19" xfId="46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5" fontId="0" fillId="0" borderId="13" xfId="57" applyNumberFormat="1" applyBorder="1" applyAlignment="1">
      <alignment horizontal="right"/>
      <protection/>
    </xf>
    <xf numFmtId="0" fontId="0" fillId="0" borderId="0" xfId="57" applyBorder="1" applyAlignment="1">
      <alignment horizontal="left"/>
      <protection/>
    </xf>
    <xf numFmtId="15" fontId="7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43" fontId="0" fillId="0" borderId="0" xfId="50" applyNumberFormat="1" applyBorder="1" applyAlignment="1">
      <alignment/>
    </xf>
    <xf numFmtId="15" fontId="39" fillId="0" borderId="13" xfId="48" applyNumberFormat="1" applyFont="1" applyFill="1" applyBorder="1" applyAlignment="1">
      <alignment horizontal="center"/>
    </xf>
    <xf numFmtId="15" fontId="0" fillId="0" borderId="13" xfId="57" applyNumberFormat="1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39" fontId="0" fillId="0" borderId="0" xfId="57" applyNumberFormat="1">
      <alignment/>
      <protection/>
    </xf>
    <xf numFmtId="4" fontId="0" fillId="0" borderId="0" xfId="50" applyNumberFormat="1" applyBorder="1" applyAlignment="1">
      <alignment/>
    </xf>
    <xf numFmtId="0" fontId="7" fillId="0" borderId="0" xfId="57" applyFont="1" applyBorder="1">
      <alignment/>
      <protection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57" applyNumberFormat="1" applyBorder="1">
      <alignment/>
      <protection/>
    </xf>
    <xf numFmtId="15" fontId="7" fillId="0" borderId="0" xfId="57" applyNumberFormat="1" applyFont="1" applyBorder="1" applyAlignment="1">
      <alignment horizontal="left"/>
      <protection/>
    </xf>
    <xf numFmtId="0" fontId="1" fillId="0" borderId="0" xfId="57" applyFont="1" applyBorder="1" applyAlignment="1">
      <alignment horizontal="center" vertical="center"/>
      <protection/>
    </xf>
    <xf numFmtId="15" fontId="40" fillId="0" borderId="13" xfId="48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57" applyFont="1" applyFill="1" applyBorder="1">
      <alignment/>
      <protection/>
    </xf>
    <xf numFmtId="0" fontId="40" fillId="0" borderId="0" xfId="57" applyFont="1" applyFill="1">
      <alignment/>
      <protection/>
    </xf>
    <xf numFmtId="43" fontId="40" fillId="0" borderId="0" xfId="58" applyNumberFormat="1" applyFont="1" applyFill="1" applyBorder="1">
      <alignment/>
      <protection/>
    </xf>
    <xf numFmtId="0" fontId="40" fillId="0" borderId="13" xfId="0" applyFont="1" applyFill="1" applyBorder="1" applyAlignment="1">
      <alignment horizontal="center"/>
    </xf>
    <xf numFmtId="0" fontId="40" fillId="0" borderId="0" xfId="57" applyFont="1" applyFill="1" applyBorder="1" applyAlignment="1">
      <alignment horizontal="center"/>
      <protection/>
    </xf>
    <xf numFmtId="43" fontId="40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43" fontId="40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43" fontId="40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7" fillId="0" borderId="0" xfId="57" applyFont="1">
      <alignment/>
      <protection/>
    </xf>
    <xf numFmtId="15" fontId="0" fillId="0" borderId="13" xfId="48" applyNumberFormat="1" applyFont="1" applyBorder="1" applyAlignment="1">
      <alignment horizontal="center"/>
    </xf>
    <xf numFmtId="4" fontId="0" fillId="0" borderId="0" xfId="57" applyNumberFormat="1" applyBorder="1">
      <alignment/>
      <protection/>
    </xf>
    <xf numFmtId="180" fontId="0" fillId="0" borderId="0" xfId="57" applyNumberFormat="1" applyFill="1">
      <alignment/>
      <protection/>
    </xf>
    <xf numFmtId="43" fontId="0" fillId="0" borderId="14" xfId="46" applyFont="1" applyFill="1" applyBorder="1" applyAlignment="1">
      <alignment/>
    </xf>
    <xf numFmtId="15" fontId="7" fillId="0" borderId="13" xfId="57" applyNumberFormat="1" applyFont="1" applyBorder="1" applyAlignment="1">
      <alignment horizontal="center"/>
      <protection/>
    </xf>
    <xf numFmtId="181" fontId="0" fillId="0" borderId="13" xfId="0" applyNumberFormat="1" applyFont="1" applyBorder="1" applyAlignment="1">
      <alignment horizontal="center"/>
    </xf>
    <xf numFmtId="15" fontId="19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4" fontId="0" fillId="0" borderId="32" xfId="0" applyNumberFormat="1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 wrapText="1"/>
    </xf>
    <xf numFmtId="4" fontId="0" fillId="0" borderId="21" xfId="46" applyNumberFormat="1" applyFont="1" applyFill="1" applyBorder="1" applyAlignment="1">
      <alignment horizontal="right" wrapText="1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0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>
      <alignment horizontal="center" vertical="center"/>
      <protection/>
    </xf>
    <xf numFmtId="0" fontId="1" fillId="0" borderId="17" xfId="57" applyFont="1" applyFill="1" applyBorder="1" applyAlignment="1">
      <alignment horizontal="center" vertical="center"/>
      <protection/>
    </xf>
    <xf numFmtId="0" fontId="1" fillId="0" borderId="23" xfId="57" applyFont="1" applyFill="1" applyBorder="1" applyAlignment="1">
      <alignment horizontal="center" vertical="center"/>
      <protection/>
    </xf>
    <xf numFmtId="0" fontId="0" fillId="0" borderId="24" xfId="57" applyBorder="1" applyAlignment="1">
      <alignment horizontal="center" vertical="center"/>
      <protection/>
    </xf>
    <xf numFmtId="0" fontId="0" fillId="0" borderId="13" xfId="57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1" fillId="0" borderId="0" xfId="57" applyFont="1" applyFill="1" applyAlignment="1">
      <alignment horizontal="center"/>
      <protection/>
    </xf>
    <xf numFmtId="0" fontId="0" fillId="0" borderId="0" xfId="57" applyFont="1" applyFill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0" fillId="0" borderId="0" xfId="57" applyFill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16" fontId="0" fillId="0" borderId="0" xfId="57" applyNumberFormat="1" applyBorder="1" applyAlignment="1">
      <alignment horizontal="center"/>
      <protection/>
    </xf>
    <xf numFmtId="0" fontId="2" fillId="0" borderId="0" xfId="57" applyFont="1" applyFill="1" applyAlignment="1">
      <alignment horizontal="right"/>
      <protection/>
    </xf>
    <xf numFmtId="0" fontId="1" fillId="0" borderId="26" xfId="57" applyFont="1" applyFill="1" applyBorder="1" applyAlignment="1">
      <alignment horizontal="center"/>
      <protection/>
    </xf>
    <xf numFmtId="0" fontId="1" fillId="0" borderId="38" xfId="57" applyFont="1" applyFill="1" applyBorder="1" applyAlignment="1">
      <alignment horizontal="center"/>
      <protection/>
    </xf>
    <xf numFmtId="0" fontId="1" fillId="0" borderId="27" xfId="57" applyFont="1" applyFill="1" applyBorder="1" applyAlignment="1">
      <alignment horizontal="center"/>
      <protection/>
    </xf>
    <xf numFmtId="0" fontId="0" fillId="0" borderId="45" xfId="57" applyBorder="1">
      <alignment/>
      <protection/>
    </xf>
    <xf numFmtId="0" fontId="8" fillId="0" borderId="13" xfId="57" applyFont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Moneda 2" xfId="53"/>
    <cellStyle name="Moneda 2 2" xfId="54"/>
    <cellStyle name="Moneda 3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428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38100</xdr:rowOff>
    </xdr:from>
    <xdr:to>
      <xdr:col>2</xdr:col>
      <xdr:colOff>409575</xdr:colOff>
      <xdr:row>6</xdr:row>
      <xdr:rowOff>57150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8100"/>
          <a:ext cx="1200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352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104775</xdr:rowOff>
    </xdr:from>
    <xdr:to>
      <xdr:col>2</xdr:col>
      <xdr:colOff>533400</xdr:colOff>
      <xdr:row>6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77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104775</xdr:rowOff>
    </xdr:from>
    <xdr:to>
      <xdr:col>2</xdr:col>
      <xdr:colOff>542925</xdr:colOff>
      <xdr:row>9</xdr:row>
      <xdr:rowOff>47625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66700"/>
          <a:ext cx="1114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95250</xdr:rowOff>
    </xdr:from>
    <xdr:to>
      <xdr:col>2</xdr:col>
      <xdr:colOff>561975</xdr:colOff>
      <xdr:row>6</xdr:row>
      <xdr:rowOff>0</xdr:rowOff>
    </xdr:to>
    <xdr:pic>
      <xdr:nvPicPr>
        <xdr:cNvPr id="1" name="Picture 1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7175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115</xdr:row>
      <xdr:rowOff>76200</xdr:rowOff>
    </xdr:from>
    <xdr:to>
      <xdr:col>2</xdr:col>
      <xdr:colOff>95250</xdr:colOff>
      <xdr:row>120</xdr:row>
      <xdr:rowOff>66675</xdr:rowOff>
    </xdr:to>
    <xdr:pic>
      <xdr:nvPicPr>
        <xdr:cNvPr id="2" name="Picture 2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87855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170</xdr:row>
      <xdr:rowOff>152400</xdr:rowOff>
    </xdr:from>
    <xdr:to>
      <xdr:col>2</xdr:col>
      <xdr:colOff>457200</xdr:colOff>
      <xdr:row>175</xdr:row>
      <xdr:rowOff>152400</xdr:rowOff>
    </xdr:to>
    <xdr:pic>
      <xdr:nvPicPr>
        <xdr:cNvPr id="3" name="Picture 3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070175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227</xdr:row>
      <xdr:rowOff>123825</xdr:rowOff>
    </xdr:from>
    <xdr:to>
      <xdr:col>2</xdr:col>
      <xdr:colOff>190500</xdr:colOff>
      <xdr:row>231</xdr:row>
      <xdr:rowOff>180975</xdr:rowOff>
    </xdr:to>
    <xdr:pic>
      <xdr:nvPicPr>
        <xdr:cNvPr id="4" name="Picture 4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7490400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284</xdr:row>
      <xdr:rowOff>38100</xdr:rowOff>
    </xdr:from>
    <xdr:to>
      <xdr:col>2</xdr:col>
      <xdr:colOff>409575</xdr:colOff>
      <xdr:row>289</xdr:row>
      <xdr:rowOff>0</xdr:rowOff>
    </xdr:to>
    <xdr:pic>
      <xdr:nvPicPr>
        <xdr:cNvPr id="5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85347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339</xdr:row>
      <xdr:rowOff>38100</xdr:rowOff>
    </xdr:from>
    <xdr:to>
      <xdr:col>2</xdr:col>
      <xdr:colOff>476250</xdr:colOff>
      <xdr:row>344</xdr:row>
      <xdr:rowOff>57150</xdr:rowOff>
    </xdr:to>
    <xdr:pic>
      <xdr:nvPicPr>
        <xdr:cNvPr id="6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987950"/>
          <a:ext cx="1038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393</xdr:row>
      <xdr:rowOff>66675</xdr:rowOff>
    </xdr:from>
    <xdr:to>
      <xdr:col>2</xdr:col>
      <xdr:colOff>123825</xdr:colOff>
      <xdr:row>398</xdr:row>
      <xdr:rowOff>28575</xdr:rowOff>
    </xdr:to>
    <xdr:pic>
      <xdr:nvPicPr>
        <xdr:cNvPr id="7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96050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450</xdr:row>
      <xdr:rowOff>95250</xdr:rowOff>
    </xdr:from>
    <xdr:to>
      <xdr:col>2</xdr:col>
      <xdr:colOff>314325</xdr:colOff>
      <xdr:row>455</xdr:row>
      <xdr:rowOff>142875</xdr:rowOff>
    </xdr:to>
    <xdr:pic>
      <xdr:nvPicPr>
        <xdr:cNvPr id="8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4418825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506</xdr:row>
      <xdr:rowOff>57150</xdr:rowOff>
    </xdr:from>
    <xdr:to>
      <xdr:col>2</xdr:col>
      <xdr:colOff>200025</xdr:colOff>
      <xdr:row>511</xdr:row>
      <xdr:rowOff>19050</xdr:rowOff>
    </xdr:to>
    <xdr:pic>
      <xdr:nvPicPr>
        <xdr:cNvPr id="9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364855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561</xdr:row>
      <xdr:rowOff>142875</xdr:rowOff>
    </xdr:from>
    <xdr:to>
      <xdr:col>2</xdr:col>
      <xdr:colOff>361950</xdr:colOff>
      <xdr:row>566</xdr:row>
      <xdr:rowOff>133350</xdr:rowOff>
    </xdr:to>
    <xdr:pic>
      <xdr:nvPicPr>
        <xdr:cNvPr id="10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85922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674</xdr:row>
      <xdr:rowOff>28575</xdr:rowOff>
    </xdr:from>
    <xdr:to>
      <xdr:col>2</xdr:col>
      <xdr:colOff>466725</xdr:colOff>
      <xdr:row>679</xdr:row>
      <xdr:rowOff>85725</xdr:rowOff>
    </xdr:to>
    <xdr:pic>
      <xdr:nvPicPr>
        <xdr:cNvPr id="11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1442500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618</xdr:row>
      <xdr:rowOff>76200</xdr:rowOff>
    </xdr:from>
    <xdr:to>
      <xdr:col>2</xdr:col>
      <xdr:colOff>304800</xdr:colOff>
      <xdr:row>623</xdr:row>
      <xdr:rowOff>28575</xdr:rowOff>
    </xdr:to>
    <xdr:pic>
      <xdr:nvPicPr>
        <xdr:cNvPr id="12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2222300"/>
          <a:ext cx="962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731</xdr:row>
      <xdr:rowOff>85725</xdr:rowOff>
    </xdr:from>
    <xdr:to>
      <xdr:col>2</xdr:col>
      <xdr:colOff>114300</xdr:colOff>
      <xdr:row>735</xdr:row>
      <xdr:rowOff>104775</xdr:rowOff>
    </xdr:to>
    <xdr:pic>
      <xdr:nvPicPr>
        <xdr:cNvPr id="13" name="Picture 5" descr="NORM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0948450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Y%20DE%20ACCESO_FINANCIEROS\2010\LEY%20ACCESOENE-MZO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EN Y APLIC."/>
      <sheetName val="BALANCE"/>
      <sheetName val="EDO. RESULTADOS"/>
      <sheetName val="BALANZA"/>
      <sheetName val="DISPONIB."/>
      <sheetName val="CONCILIAC."/>
    </sheetNames>
    <sheetDataSet>
      <sheetData sheetId="3">
        <row r="10">
          <cell r="J10">
            <v>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view="pageBreakPreview" zoomScaleSheetLayoutView="100" zoomScalePageLayoutView="0" workbookViewId="0" topLeftCell="A13">
      <selection activeCell="E18" sqref="E18"/>
    </sheetView>
  </sheetViews>
  <sheetFormatPr defaultColWidth="11.421875" defaultRowHeight="12.75"/>
  <cols>
    <col min="1" max="1" width="1.8515625" style="0" customWidth="1"/>
    <col min="2" max="2" width="12.8515625" style="0" customWidth="1"/>
    <col min="4" max="4" width="7.7109375" style="0" customWidth="1"/>
    <col min="6" max="6" width="17.00390625" style="0" customWidth="1"/>
    <col min="7" max="7" width="15.7109375" style="0" customWidth="1"/>
    <col min="8" max="8" width="16.140625" style="0" bestFit="1" customWidth="1"/>
    <col min="9" max="9" width="6.7109375" style="0" customWidth="1"/>
  </cols>
  <sheetData>
    <row r="2" spans="8:9" ht="12.75">
      <c r="H2" s="287"/>
      <c r="I2" s="287"/>
    </row>
    <row r="4" spans="4:8" ht="22.5">
      <c r="D4" s="288" t="s">
        <v>0</v>
      </c>
      <c r="E4" s="288"/>
      <c r="F4" s="288"/>
      <c r="G4" s="288"/>
      <c r="H4" s="288"/>
    </row>
    <row r="6" spans="4:8" ht="12.75">
      <c r="D6" s="291" t="s">
        <v>4</v>
      </c>
      <c r="E6" s="291"/>
      <c r="F6" s="291"/>
      <c r="G6" s="291"/>
      <c r="H6" s="291"/>
    </row>
    <row r="7" spans="4:8" ht="12.75">
      <c r="D7" s="289" t="s">
        <v>5</v>
      </c>
      <c r="E7" s="289"/>
      <c r="F7" s="289"/>
      <c r="G7" s="289"/>
      <c r="H7" s="289"/>
    </row>
    <row r="8" spans="4:8" ht="12.75">
      <c r="D8" s="292" t="s">
        <v>123</v>
      </c>
      <c r="E8" s="291"/>
      <c r="F8" s="291"/>
      <c r="G8" s="291"/>
      <c r="H8" s="291"/>
    </row>
    <row r="9" spans="5:7" ht="12.75">
      <c r="E9" s="291"/>
      <c r="F9" s="291"/>
      <c r="G9" s="291"/>
    </row>
    <row r="11" ht="13.5" thickBot="1"/>
    <row r="12" spans="2:9" s="1" customFormat="1" ht="13.5" thickTop="1">
      <c r="B12" s="19" t="s">
        <v>6</v>
      </c>
      <c r="C12" s="290"/>
      <c r="D12" s="290"/>
      <c r="E12" s="290"/>
      <c r="F12" s="290"/>
      <c r="G12" s="290"/>
      <c r="H12" s="20"/>
      <c r="I12" s="21"/>
    </row>
    <row r="13" spans="2:9" ht="12.75">
      <c r="B13" s="5"/>
      <c r="C13" s="6" t="s">
        <v>7</v>
      </c>
      <c r="D13" s="6"/>
      <c r="E13" s="6"/>
      <c r="F13" s="25">
        <f>'EDO. RESULTADOS'!F13</f>
        <v>113492</v>
      </c>
      <c r="G13" s="25"/>
      <c r="H13" s="6"/>
      <c r="I13" s="8"/>
    </row>
    <row r="14" spans="2:10" ht="12.75">
      <c r="B14" s="5"/>
      <c r="C14" s="6" t="s">
        <v>8</v>
      </c>
      <c r="D14" s="6"/>
      <c r="E14" s="7"/>
      <c r="F14" s="25">
        <f>'EDO. RESULTADOS'!F14</f>
        <v>14633947.77</v>
      </c>
      <c r="G14" s="6"/>
      <c r="H14" s="6"/>
      <c r="I14" s="13"/>
      <c r="J14" s="18"/>
    </row>
    <row r="15" spans="2:10" ht="12.75">
      <c r="B15" s="5"/>
      <c r="C15" s="6" t="s">
        <v>9</v>
      </c>
      <c r="D15" s="6"/>
      <c r="E15" s="7"/>
      <c r="F15" s="27">
        <f>'EDO. RESULTADOS'!F15</f>
        <v>8353772.5</v>
      </c>
      <c r="G15" s="6"/>
      <c r="H15" s="6"/>
      <c r="I15" s="13"/>
      <c r="J15" s="18"/>
    </row>
    <row r="16" spans="2:10" ht="12.75">
      <c r="B16" s="5"/>
      <c r="C16" s="6"/>
      <c r="D16" s="6"/>
      <c r="E16" s="6"/>
      <c r="F16" s="6"/>
      <c r="G16" s="6"/>
      <c r="H16" s="6"/>
      <c r="I16" s="8"/>
      <c r="J16" s="18"/>
    </row>
    <row r="17" spans="2:9" ht="12.75">
      <c r="B17" s="5"/>
      <c r="C17" s="6"/>
      <c r="D17" s="6"/>
      <c r="E17" s="12"/>
      <c r="F17" s="6"/>
      <c r="G17" s="6"/>
      <c r="H17" s="6"/>
      <c r="I17" s="8"/>
    </row>
    <row r="18" spans="2:9" ht="12.75">
      <c r="B18" s="5"/>
      <c r="C18" s="6"/>
      <c r="D18" s="6"/>
      <c r="E18" s="12"/>
      <c r="F18" s="22" t="s">
        <v>1</v>
      </c>
      <c r="G18" s="6"/>
      <c r="H18" s="26">
        <f>SUM(F13:F15)</f>
        <v>23101212.27</v>
      </c>
      <c r="I18" s="8"/>
    </row>
    <row r="19" spans="2:9" ht="12.75">
      <c r="B19" s="5"/>
      <c r="C19" s="6"/>
      <c r="D19" s="6"/>
      <c r="E19" s="12"/>
      <c r="F19" s="6"/>
      <c r="G19" s="6"/>
      <c r="H19" s="6"/>
      <c r="I19" s="8"/>
    </row>
    <row r="20" spans="2:9" ht="12.75">
      <c r="B20" s="5"/>
      <c r="C20" s="6"/>
      <c r="D20" s="6"/>
      <c r="E20" s="6"/>
      <c r="F20" s="6"/>
      <c r="G20" s="6"/>
      <c r="H20" s="6"/>
      <c r="I20" s="8"/>
    </row>
    <row r="21" spans="2:9" ht="12.75">
      <c r="B21" s="24" t="s">
        <v>10</v>
      </c>
      <c r="C21" s="6"/>
      <c r="D21" s="6"/>
      <c r="E21" s="7"/>
      <c r="F21" s="6"/>
      <c r="G21" s="6"/>
      <c r="H21" s="6"/>
      <c r="I21" s="13"/>
    </row>
    <row r="22" spans="2:9" ht="12.75">
      <c r="B22" s="15"/>
      <c r="C22" s="293" t="s">
        <v>11</v>
      </c>
      <c r="D22" s="293"/>
      <c r="E22" s="293"/>
      <c r="F22" s="25"/>
      <c r="G22" s="26">
        <f>SUM(F23:F27)</f>
        <v>17611264.43</v>
      </c>
      <c r="H22" s="16"/>
      <c r="I22" s="8"/>
    </row>
    <row r="23" spans="2:9" ht="12.75">
      <c r="B23" s="15"/>
      <c r="C23" s="282" t="s">
        <v>12</v>
      </c>
      <c r="D23" s="282"/>
      <c r="E23" s="282"/>
      <c r="F23" s="25">
        <f>'EDO. RESULTADOS'!F23</f>
        <v>4742017.24</v>
      </c>
      <c r="G23" s="6"/>
      <c r="H23" s="16"/>
      <c r="I23" s="8"/>
    </row>
    <row r="24" spans="2:9" ht="12.75">
      <c r="B24" s="15"/>
      <c r="C24" s="282" t="s">
        <v>13</v>
      </c>
      <c r="D24" s="282"/>
      <c r="E24" s="282"/>
      <c r="F24" s="25">
        <f>'EDO. RESULTADOS'!F24</f>
        <v>5535853.11</v>
      </c>
      <c r="G24" s="6"/>
      <c r="H24" s="16"/>
      <c r="I24" s="8"/>
    </row>
    <row r="25" spans="2:9" ht="12.75">
      <c r="B25" s="15"/>
      <c r="C25" s="282" t="s">
        <v>14</v>
      </c>
      <c r="D25" s="282"/>
      <c r="E25" s="282"/>
      <c r="F25" s="25">
        <f>'EDO. RESULTADOS'!F25</f>
        <v>1468930.95</v>
      </c>
      <c r="G25" s="6"/>
      <c r="H25" s="16"/>
      <c r="I25" s="8"/>
    </row>
    <row r="26" spans="2:9" ht="12.75">
      <c r="B26" s="15"/>
      <c r="C26" s="286" t="s">
        <v>18</v>
      </c>
      <c r="D26" s="282"/>
      <c r="E26" s="282"/>
      <c r="F26" s="25">
        <f>'EDO. RESULTADOS'!F26</f>
        <v>53117.16</v>
      </c>
      <c r="G26" s="6"/>
      <c r="H26" s="16"/>
      <c r="I26" s="8"/>
    </row>
    <row r="27" spans="2:9" ht="13.5" thickBot="1">
      <c r="B27" s="15"/>
      <c r="C27" s="281" t="s">
        <v>95</v>
      </c>
      <c r="D27" s="281"/>
      <c r="E27" s="281"/>
      <c r="F27" s="41">
        <f>'EDO. RESULTADOS'!F27</f>
        <v>5811345.970000001</v>
      </c>
      <c r="G27" s="6"/>
      <c r="H27" s="23"/>
      <c r="I27" s="8"/>
    </row>
    <row r="28" spans="2:9" ht="13.5" thickTop="1">
      <c r="B28" s="15"/>
      <c r="C28" s="17"/>
      <c r="D28" s="17"/>
      <c r="E28" s="17"/>
      <c r="F28" s="25"/>
      <c r="G28" s="6"/>
      <c r="H28" s="23"/>
      <c r="I28" s="8"/>
    </row>
    <row r="29" spans="2:9" ht="12.75">
      <c r="B29" s="15"/>
      <c r="C29" s="282"/>
      <c r="D29" s="282"/>
      <c r="E29" s="14"/>
      <c r="F29" s="25"/>
      <c r="G29" s="6"/>
      <c r="H29" s="16"/>
      <c r="I29" s="8"/>
    </row>
    <row r="30" spans="2:9" ht="12.75">
      <c r="B30" s="15"/>
      <c r="C30" s="293" t="s">
        <v>18</v>
      </c>
      <c r="D30" s="293"/>
      <c r="E30" s="293"/>
      <c r="F30" s="22"/>
      <c r="G30" s="26">
        <f>SUM(F31:F40)</f>
        <v>1017966.9600000002</v>
      </c>
      <c r="I30" s="8"/>
    </row>
    <row r="31" spans="2:9" ht="12.75">
      <c r="B31" s="5"/>
      <c r="C31" s="6" t="s">
        <v>19</v>
      </c>
      <c r="D31" s="6"/>
      <c r="E31" s="6"/>
      <c r="F31" s="25">
        <f>BALANCE!C13</f>
        <v>4500</v>
      </c>
      <c r="G31" s="6"/>
      <c r="H31" s="6"/>
      <c r="I31" s="8"/>
    </row>
    <row r="32" spans="2:9" ht="12.75">
      <c r="B32" s="5"/>
      <c r="C32" s="6" t="s">
        <v>20</v>
      </c>
      <c r="D32" s="6"/>
      <c r="E32" s="6"/>
      <c r="F32" s="25">
        <f>BALANCE!C15</f>
        <v>324204.08</v>
      </c>
      <c r="G32" s="6"/>
      <c r="H32" s="6"/>
      <c r="I32" s="8"/>
    </row>
    <row r="33" spans="2:9" ht="12.75">
      <c r="B33" s="5"/>
      <c r="C33" s="6" t="s">
        <v>74</v>
      </c>
      <c r="D33" s="6"/>
      <c r="E33" s="6"/>
      <c r="F33" s="25">
        <f>BALANCE!C16</f>
        <v>258718.57000000007</v>
      </c>
      <c r="G33" s="6"/>
      <c r="H33" s="6"/>
      <c r="I33" s="8"/>
    </row>
    <row r="34" spans="2:9" ht="12.75">
      <c r="B34" s="5"/>
      <c r="C34" s="6" t="s">
        <v>21</v>
      </c>
      <c r="D34" s="6"/>
      <c r="E34" s="6"/>
      <c r="F34" s="25">
        <f>BALANCE!C17</f>
        <v>117718.15</v>
      </c>
      <c r="G34" s="6"/>
      <c r="H34" s="6"/>
      <c r="I34" s="8"/>
    </row>
    <row r="35" spans="2:9" ht="12.75">
      <c r="B35" s="5"/>
      <c r="C35" s="14" t="s">
        <v>22</v>
      </c>
      <c r="D35" s="6"/>
      <c r="E35" s="6"/>
      <c r="F35" s="25">
        <f>BALANCE!C18</f>
        <v>129516</v>
      </c>
      <c r="G35" s="6"/>
      <c r="H35" s="6"/>
      <c r="I35" s="8"/>
    </row>
    <row r="36" spans="2:9" ht="12.75">
      <c r="B36" s="5"/>
      <c r="C36" s="14" t="s">
        <v>23</v>
      </c>
      <c r="D36" s="6"/>
      <c r="E36" s="6"/>
      <c r="F36" s="27">
        <f>BALANCE!C19</f>
        <v>183310.16</v>
      </c>
      <c r="G36" s="6"/>
      <c r="H36" s="6"/>
      <c r="I36" s="8"/>
    </row>
    <row r="37" spans="2:9" ht="12.75">
      <c r="B37" s="5"/>
      <c r="C37" s="14"/>
      <c r="D37" s="6"/>
      <c r="E37" s="6"/>
      <c r="F37" s="25"/>
      <c r="G37" s="6"/>
      <c r="H37" s="6"/>
      <c r="I37" s="8"/>
    </row>
    <row r="38" spans="2:9" ht="12.75">
      <c r="B38" s="5"/>
      <c r="C38" s="14"/>
      <c r="D38" s="6"/>
      <c r="E38" s="6"/>
      <c r="F38" s="25"/>
      <c r="G38" s="6"/>
      <c r="H38" s="6"/>
      <c r="I38" s="8"/>
    </row>
    <row r="39" spans="2:9" ht="13.5" thickBot="1">
      <c r="B39" s="5"/>
      <c r="C39" s="6"/>
      <c r="D39" s="6"/>
      <c r="E39" s="7"/>
      <c r="F39" s="28" t="s">
        <v>1</v>
      </c>
      <c r="G39" s="6"/>
      <c r="H39" s="29">
        <f>SUM(G22+G30)</f>
        <v>18629231.39</v>
      </c>
      <c r="I39" s="13"/>
    </row>
    <row r="40" spans="2:9" ht="13.5" thickTop="1">
      <c r="B40" s="5"/>
      <c r="C40" s="6"/>
      <c r="D40" s="6"/>
      <c r="E40" s="6"/>
      <c r="F40" s="25"/>
      <c r="G40" s="6"/>
      <c r="H40" s="6"/>
      <c r="I40" s="8"/>
    </row>
    <row r="41" spans="2:9" ht="12.75">
      <c r="B41" s="5"/>
      <c r="C41" s="6"/>
      <c r="D41" s="6"/>
      <c r="E41" s="6"/>
      <c r="F41" s="25"/>
      <c r="G41" s="6"/>
      <c r="H41" s="6"/>
      <c r="I41" s="8"/>
    </row>
    <row r="42" spans="2:9" ht="12.75">
      <c r="B42" s="5"/>
      <c r="C42" s="6"/>
      <c r="D42" s="6"/>
      <c r="E42" s="6"/>
      <c r="F42" s="25"/>
      <c r="G42" s="6"/>
      <c r="H42" s="6"/>
      <c r="I42" s="8"/>
    </row>
    <row r="43" spans="2:9" ht="12.75">
      <c r="B43" s="5"/>
      <c r="C43" s="6"/>
      <c r="D43" s="6"/>
      <c r="E43" s="6"/>
      <c r="F43" s="6"/>
      <c r="G43" s="6"/>
      <c r="H43" s="6"/>
      <c r="I43" s="8"/>
    </row>
    <row r="44" spans="2:9" ht="12.75">
      <c r="B44" s="5"/>
      <c r="C44" s="293" t="s">
        <v>15</v>
      </c>
      <c r="D44" s="293"/>
      <c r="E44" s="6"/>
      <c r="F44" s="6"/>
      <c r="G44" s="6"/>
      <c r="H44" s="26">
        <f>SUM(H18-H39)</f>
        <v>4471980.879999999</v>
      </c>
      <c r="I44" s="8"/>
    </row>
    <row r="45" spans="2:9" ht="12.75">
      <c r="B45" s="5"/>
      <c r="C45" s="6"/>
      <c r="D45" s="6"/>
      <c r="E45" s="6"/>
      <c r="F45" s="6"/>
      <c r="G45" s="6"/>
      <c r="H45" s="6"/>
      <c r="I45" s="8"/>
    </row>
    <row r="46" spans="2:9" ht="13.5" thickBot="1">
      <c r="B46" s="9"/>
      <c r="C46" s="10"/>
      <c r="D46" s="10"/>
      <c r="E46" s="10"/>
      <c r="F46" s="10"/>
      <c r="G46" s="10"/>
      <c r="H46" s="10"/>
      <c r="I46" s="11"/>
    </row>
    <row r="47" s="6" customFormat="1" ht="19.5" customHeight="1" thickBot="1" thickTop="1"/>
    <row r="48" spans="2:9" ht="13.5" thickTop="1">
      <c r="B48" s="2"/>
      <c r="C48" s="3"/>
      <c r="D48" s="3"/>
      <c r="E48" s="3"/>
      <c r="F48" s="3"/>
      <c r="G48" s="3"/>
      <c r="H48" s="3"/>
      <c r="I48" s="4"/>
    </row>
    <row r="49" spans="2:9" ht="12.75">
      <c r="B49" s="283" t="s">
        <v>16</v>
      </c>
      <c r="C49" s="282"/>
      <c r="D49" s="282"/>
      <c r="E49" s="282"/>
      <c r="F49" s="42"/>
      <c r="G49" s="282" t="s">
        <v>17</v>
      </c>
      <c r="H49" s="282"/>
      <c r="I49" s="295"/>
    </row>
    <row r="50" spans="2:9" ht="12.75">
      <c r="B50" s="5"/>
      <c r="C50" s="6"/>
      <c r="D50" s="6"/>
      <c r="E50" s="6"/>
      <c r="F50" s="6"/>
      <c r="G50" s="6"/>
      <c r="H50" s="6"/>
      <c r="I50" s="8"/>
    </row>
    <row r="51" spans="2:9" ht="12.75">
      <c r="B51" s="5"/>
      <c r="C51" s="6"/>
      <c r="D51" s="6"/>
      <c r="E51" s="6"/>
      <c r="F51" s="6"/>
      <c r="G51" s="6"/>
      <c r="H51" s="6"/>
      <c r="I51" s="8"/>
    </row>
    <row r="52" spans="2:9" ht="12.75">
      <c r="B52" s="284" t="s">
        <v>3</v>
      </c>
      <c r="C52" s="285"/>
      <c r="D52" s="285"/>
      <c r="E52" s="285"/>
      <c r="F52" s="43"/>
      <c r="G52" s="293" t="s">
        <v>91</v>
      </c>
      <c r="H52" s="293"/>
      <c r="I52" s="294"/>
    </row>
    <row r="53" spans="2:9" ht="12.75">
      <c r="B53" s="280" t="s">
        <v>2</v>
      </c>
      <c r="C53" s="278"/>
      <c r="D53" s="278"/>
      <c r="E53" s="278"/>
      <c r="F53" s="44"/>
      <c r="G53" s="278" t="s">
        <v>88</v>
      </c>
      <c r="H53" s="278"/>
      <c r="I53" s="279"/>
    </row>
    <row r="54" spans="2:9" ht="12.75">
      <c r="B54" s="5"/>
      <c r="C54" s="6"/>
      <c r="D54" s="6"/>
      <c r="E54" s="6"/>
      <c r="F54" s="6"/>
      <c r="G54" s="6"/>
      <c r="H54" s="6"/>
      <c r="I54" s="8"/>
    </row>
    <row r="55" spans="2:9" ht="12.75">
      <c r="B55" s="5"/>
      <c r="C55" s="6"/>
      <c r="D55" s="6"/>
      <c r="E55" s="6"/>
      <c r="F55" s="6"/>
      <c r="G55" s="6"/>
      <c r="H55" s="6"/>
      <c r="I55" s="8"/>
    </row>
    <row r="56" spans="2:9" ht="13.5" thickBot="1">
      <c r="B56" s="9"/>
      <c r="C56" s="10"/>
      <c r="D56" s="10"/>
      <c r="E56" s="10"/>
      <c r="F56" s="10"/>
      <c r="G56" s="10"/>
      <c r="H56" s="10"/>
      <c r="I56" s="11"/>
    </row>
    <row r="57" ht="13.5" thickTop="1"/>
  </sheetData>
  <sheetProtection/>
  <mergeCells count="23">
    <mergeCell ref="C22:E22"/>
    <mergeCell ref="C30:E30"/>
    <mergeCell ref="E12:G12"/>
    <mergeCell ref="G52:I52"/>
    <mergeCell ref="G49:I49"/>
    <mergeCell ref="C24:E24"/>
    <mergeCell ref="C44:D44"/>
    <mergeCell ref="H2:I2"/>
    <mergeCell ref="D4:H4"/>
    <mergeCell ref="D7:H7"/>
    <mergeCell ref="C12:D12"/>
    <mergeCell ref="E9:G9"/>
    <mergeCell ref="D6:H6"/>
    <mergeCell ref="D8:H8"/>
    <mergeCell ref="G53:I53"/>
    <mergeCell ref="B53:E53"/>
    <mergeCell ref="C27:E27"/>
    <mergeCell ref="C23:E23"/>
    <mergeCell ref="B49:E49"/>
    <mergeCell ref="B52:E52"/>
    <mergeCell ref="C29:D29"/>
    <mergeCell ref="C25:E25"/>
    <mergeCell ref="C26:E26"/>
  </mergeCells>
  <printOptions/>
  <pageMargins left="0.27" right="0.25" top="0.39" bottom="0.5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4"/>
  <sheetViews>
    <sheetView zoomScaleSheetLayoutView="100" zoomScalePageLayoutView="0" workbookViewId="0" topLeftCell="A1">
      <selection activeCell="C22" sqref="C22"/>
    </sheetView>
  </sheetViews>
  <sheetFormatPr defaultColWidth="11.421875" defaultRowHeight="12.75"/>
  <cols>
    <col min="1" max="1" width="1.57421875" style="0" customWidth="1"/>
    <col min="2" max="2" width="28.28125" style="0" bestFit="1" customWidth="1"/>
    <col min="3" max="5" width="12.28125" style="0" bestFit="1" customWidth="1"/>
    <col min="6" max="6" width="27.00390625" style="0" customWidth="1"/>
    <col min="7" max="7" width="12.7109375" style="0" bestFit="1" customWidth="1"/>
    <col min="8" max="8" width="16.57421875" style="0" bestFit="1" customWidth="1"/>
    <col min="9" max="9" width="16.28125" style="0" bestFit="1" customWidth="1"/>
  </cols>
  <sheetData>
    <row r="2" spans="3:8" ht="12.75">
      <c r="C2" s="52"/>
      <c r="D2" s="296" t="s">
        <v>0</v>
      </c>
      <c r="E2" s="296"/>
      <c r="F2" s="296"/>
      <c r="G2" s="296"/>
      <c r="H2" s="52"/>
    </row>
    <row r="3" spans="3:8" ht="12.75">
      <c r="C3" s="52"/>
      <c r="D3" s="52"/>
      <c r="E3" s="52"/>
      <c r="F3" s="52"/>
      <c r="G3" s="52"/>
      <c r="H3" s="52"/>
    </row>
    <row r="4" spans="3:8" ht="12.75">
      <c r="C4" s="52"/>
      <c r="D4" s="296" t="s">
        <v>90</v>
      </c>
      <c r="E4" s="296"/>
      <c r="F4" s="296"/>
      <c r="G4" s="296"/>
      <c r="H4" s="52"/>
    </row>
    <row r="5" spans="3:8" ht="12.75">
      <c r="C5" s="296" t="s">
        <v>124</v>
      </c>
      <c r="D5" s="296"/>
      <c r="E5" s="296"/>
      <c r="F5" s="296"/>
      <c r="G5" s="296"/>
      <c r="H5" s="296"/>
    </row>
    <row r="7" spans="1:9" ht="12.75">
      <c r="A7" s="53"/>
      <c r="B7" s="53"/>
      <c r="C7" s="53"/>
      <c r="D7" s="53"/>
      <c r="E7" s="53"/>
      <c r="F7" s="53"/>
      <c r="G7" s="53"/>
      <c r="H7" s="53"/>
      <c r="I7" s="53"/>
    </row>
    <row r="8" spans="2:5" ht="13.5" thickBot="1">
      <c r="B8" s="1"/>
      <c r="D8" s="34"/>
      <c r="E8" s="34"/>
    </row>
    <row r="9" spans="2:9" ht="13.5" thickTop="1">
      <c r="B9" s="35" t="s">
        <v>51</v>
      </c>
      <c r="C9" s="36"/>
      <c r="D9" s="37"/>
      <c r="E9" s="38"/>
      <c r="F9" s="35" t="s">
        <v>52</v>
      </c>
      <c r="G9" s="3"/>
      <c r="H9" s="3"/>
      <c r="I9" s="4"/>
    </row>
    <row r="10" spans="2:9" ht="12.75">
      <c r="B10" s="24"/>
      <c r="C10" s="25"/>
      <c r="D10" s="26"/>
      <c r="E10" s="33"/>
      <c r="F10" s="5"/>
      <c r="G10" s="6"/>
      <c r="H10" s="6"/>
      <c r="I10" s="8"/>
    </row>
    <row r="11" spans="2:9" ht="12.75">
      <c r="B11" s="24" t="s">
        <v>53</v>
      </c>
      <c r="C11" s="25"/>
      <c r="D11" s="233">
        <f>SUM(C13:C19)</f>
        <v>9725933.780000001</v>
      </c>
      <c r="E11" s="33"/>
      <c r="F11" s="31" t="s">
        <v>54</v>
      </c>
      <c r="G11" s="6"/>
      <c r="H11" s="26">
        <f>SUM(G13:G16)</f>
        <v>22328.08</v>
      </c>
      <c r="I11" s="8"/>
    </row>
    <row r="12" spans="2:9" ht="12.75">
      <c r="B12" s="5"/>
      <c r="C12" s="25"/>
      <c r="D12" s="25"/>
      <c r="E12" s="32"/>
      <c r="F12" s="5"/>
      <c r="G12" s="6"/>
      <c r="H12" s="6"/>
      <c r="I12" s="8"/>
    </row>
    <row r="13" spans="2:9" ht="12.75">
      <c r="B13" s="5" t="s">
        <v>55</v>
      </c>
      <c r="C13" s="25">
        <f>BALANZA!J10</f>
        <v>4500</v>
      </c>
      <c r="D13" s="25"/>
      <c r="E13" s="32"/>
      <c r="F13" s="5" t="s">
        <v>56</v>
      </c>
      <c r="G13" s="25">
        <f>BALANZA!K20</f>
        <v>25928.08</v>
      </c>
      <c r="H13" s="6"/>
      <c r="I13" s="8"/>
    </row>
    <row r="14" spans="2:9" ht="12.75">
      <c r="B14" s="39" t="s">
        <v>57</v>
      </c>
      <c r="C14" s="234">
        <f>BALANZA!J11</f>
        <v>8707966.82</v>
      </c>
      <c r="D14" s="25"/>
      <c r="E14" s="32"/>
      <c r="F14" s="5"/>
      <c r="G14" s="25"/>
      <c r="H14" s="6"/>
      <c r="I14" s="8"/>
    </row>
    <row r="15" spans="2:9" ht="12.75">
      <c r="B15" s="5" t="s">
        <v>20</v>
      </c>
      <c r="C15" s="25">
        <f>BALANZA!J12</f>
        <v>324204.08</v>
      </c>
      <c r="D15" s="25"/>
      <c r="E15" s="32"/>
      <c r="F15" s="58" t="s">
        <v>98</v>
      </c>
      <c r="G15" s="25">
        <v>-3600</v>
      </c>
      <c r="H15" s="6"/>
      <c r="I15" s="8"/>
    </row>
    <row r="16" spans="2:9" ht="12.75">
      <c r="B16" s="5" t="s">
        <v>74</v>
      </c>
      <c r="C16" s="25">
        <f>BALANZA!J13</f>
        <v>258718.57000000007</v>
      </c>
      <c r="D16" s="25"/>
      <c r="E16" s="32"/>
      <c r="F16" s="58"/>
      <c r="G16" s="149"/>
      <c r="H16" s="6"/>
      <c r="I16" s="8"/>
    </row>
    <row r="17" spans="2:9" ht="12.75">
      <c r="B17" s="5" t="s">
        <v>21</v>
      </c>
      <c r="C17" s="25">
        <f>BALANZA!J14</f>
        <v>117718.15</v>
      </c>
      <c r="D17" s="25"/>
      <c r="E17" s="32"/>
      <c r="F17" s="5"/>
      <c r="G17" s="6"/>
      <c r="H17" s="6"/>
      <c r="I17" s="8"/>
    </row>
    <row r="18" spans="2:9" ht="12.75">
      <c r="B18" s="5" t="s">
        <v>58</v>
      </c>
      <c r="C18" s="25">
        <f>BALANZA!J15</f>
        <v>129516</v>
      </c>
      <c r="D18" s="25"/>
      <c r="E18" s="32"/>
      <c r="F18" s="5"/>
      <c r="G18" s="6"/>
      <c r="H18" s="6"/>
      <c r="I18" s="8"/>
    </row>
    <row r="19" spans="2:9" ht="12.75">
      <c r="B19" s="57" t="s">
        <v>92</v>
      </c>
      <c r="C19" s="25">
        <f>BALANZA!J16</f>
        <v>183310.16</v>
      </c>
      <c r="D19" s="25"/>
      <c r="E19" s="32"/>
      <c r="F19" s="5"/>
      <c r="G19" s="6"/>
      <c r="H19" s="6"/>
      <c r="I19" s="8"/>
    </row>
    <row r="20" spans="2:9" ht="12.75">
      <c r="B20" s="5"/>
      <c r="C20" s="25"/>
      <c r="D20" s="25"/>
      <c r="E20" s="32"/>
      <c r="F20" s="5"/>
      <c r="G20" s="6"/>
      <c r="H20" s="6"/>
      <c r="I20" s="8"/>
    </row>
    <row r="21" spans="2:9" ht="12.75">
      <c r="B21" s="24" t="s">
        <v>59</v>
      </c>
      <c r="C21" s="25"/>
      <c r="D21" s="51">
        <f>SUM(C23:C32)</f>
        <v>16845504.92</v>
      </c>
      <c r="E21" s="32"/>
      <c r="F21" s="31" t="s">
        <v>60</v>
      </c>
      <c r="G21" s="26"/>
      <c r="H21" s="26">
        <f>SUM(G24:G25)</f>
        <v>26549110.62</v>
      </c>
      <c r="I21" s="8"/>
    </row>
    <row r="22" spans="2:9" ht="12.75">
      <c r="B22" s="5"/>
      <c r="C22" s="25"/>
      <c r="D22" s="25"/>
      <c r="E22" s="32"/>
      <c r="F22" s="5"/>
      <c r="G22" s="26"/>
      <c r="H22" s="26"/>
      <c r="I22" s="8"/>
    </row>
    <row r="23" spans="2:9" ht="12.75">
      <c r="B23" s="5" t="s">
        <v>61</v>
      </c>
      <c r="C23" s="50">
        <v>1755989.61</v>
      </c>
      <c r="E23" s="32"/>
      <c r="F23" s="5"/>
      <c r="G23" s="6"/>
      <c r="H23" s="26"/>
      <c r="I23" s="8"/>
    </row>
    <row r="24" spans="2:9" ht="12.75">
      <c r="B24" s="5" t="s">
        <v>76</v>
      </c>
      <c r="C24" s="50">
        <v>1037244.51</v>
      </c>
      <c r="E24" s="32"/>
      <c r="F24" s="5" t="s">
        <v>62</v>
      </c>
      <c r="G24" s="25">
        <f>'EDO. RESULTADOS'!G40</f>
        <v>5489947.84</v>
      </c>
      <c r="H24" s="6"/>
      <c r="I24" s="8"/>
    </row>
    <row r="25" spans="2:9" ht="12.75">
      <c r="B25" s="5" t="s">
        <v>63</v>
      </c>
      <c r="C25" s="50">
        <v>2721200</v>
      </c>
      <c r="E25" s="32"/>
      <c r="F25" s="58" t="s">
        <v>93</v>
      </c>
      <c r="G25" s="30">
        <f>BALANZA!K22</f>
        <v>21059162.78</v>
      </c>
      <c r="H25" s="6"/>
      <c r="I25" s="8"/>
    </row>
    <row r="26" spans="2:9" ht="12.75">
      <c r="B26" s="5" t="s">
        <v>64</v>
      </c>
      <c r="C26" s="50">
        <v>1570235.83</v>
      </c>
      <c r="E26" s="32"/>
      <c r="F26" s="5"/>
      <c r="G26" s="6"/>
      <c r="H26" s="6"/>
      <c r="I26" s="8"/>
    </row>
    <row r="27" spans="2:9" ht="12.75">
      <c r="B27" s="5" t="s">
        <v>65</v>
      </c>
      <c r="C27" s="50">
        <v>97741.22</v>
      </c>
      <c r="E27" s="32"/>
      <c r="F27" s="5"/>
      <c r="G27" s="6"/>
      <c r="H27" s="6"/>
      <c r="I27" s="8"/>
    </row>
    <row r="28" spans="2:9" ht="12.75">
      <c r="B28" s="5" t="s">
        <v>66</v>
      </c>
      <c r="C28" s="50">
        <v>860328.48</v>
      </c>
      <c r="E28" s="32"/>
      <c r="F28" s="5"/>
      <c r="G28" s="6"/>
      <c r="H28" s="6"/>
      <c r="I28" s="8"/>
    </row>
    <row r="29" spans="2:9" ht="12.75">
      <c r="B29" s="5" t="s">
        <v>77</v>
      </c>
      <c r="C29" s="50">
        <v>365911.8</v>
      </c>
      <c r="E29" s="32"/>
      <c r="F29" s="5"/>
      <c r="G29" s="6"/>
      <c r="H29" s="6"/>
      <c r="I29" s="8"/>
    </row>
    <row r="30" spans="2:9" ht="12.75">
      <c r="B30" s="5" t="s">
        <v>78</v>
      </c>
      <c r="C30" s="50">
        <f>111732.4+255568.15+71106.63+302940.39+1249750.72+189767.78+1128811.9+994417.27+1166554.2+124037.79+2409988.42</f>
        <v>8004675.65</v>
      </c>
      <c r="E30" s="32"/>
      <c r="F30" s="5"/>
      <c r="G30" s="6"/>
      <c r="H30" s="6"/>
      <c r="I30" s="8"/>
    </row>
    <row r="31" spans="2:9" ht="12.75">
      <c r="B31" s="5" t="s">
        <v>79</v>
      </c>
      <c r="C31" s="50">
        <v>51635</v>
      </c>
      <c r="D31" s="25"/>
      <c r="E31" s="32"/>
      <c r="F31" s="5"/>
      <c r="G31" s="25"/>
      <c r="H31" s="6"/>
      <c r="I31" s="8"/>
    </row>
    <row r="32" spans="2:9" ht="12.75">
      <c r="B32" s="58" t="s">
        <v>97</v>
      </c>
      <c r="C32" s="50">
        <v>380542.82</v>
      </c>
      <c r="D32" s="25"/>
      <c r="E32" s="32"/>
      <c r="F32" s="5"/>
      <c r="G32" s="6"/>
      <c r="H32" s="6"/>
      <c r="I32" s="8"/>
    </row>
    <row r="33" spans="2:9" ht="12.75">
      <c r="B33" s="5"/>
      <c r="C33" s="14"/>
      <c r="D33" s="6"/>
      <c r="E33" s="8"/>
      <c r="F33" s="5"/>
      <c r="G33" s="6"/>
      <c r="H33" s="6"/>
      <c r="I33" s="8"/>
    </row>
    <row r="34" spans="2:11" ht="12.75">
      <c r="B34" s="40" t="s">
        <v>67</v>
      </c>
      <c r="C34" s="14"/>
      <c r="D34" s="6"/>
      <c r="E34" s="49">
        <f>D11+D21</f>
        <v>26571438.700000003</v>
      </c>
      <c r="F34" s="40" t="s">
        <v>68</v>
      </c>
      <c r="G34" s="6"/>
      <c r="H34" s="6"/>
      <c r="I34" s="33">
        <f>H11+H21</f>
        <v>26571438.7</v>
      </c>
      <c r="K34" s="30"/>
    </row>
    <row r="35" spans="2:9" ht="12.75">
      <c r="B35" s="5"/>
      <c r="C35" s="6"/>
      <c r="D35" s="6"/>
      <c r="E35" s="8"/>
      <c r="F35" s="5"/>
      <c r="G35" s="6"/>
      <c r="H35" s="6"/>
      <c r="I35" s="8"/>
    </row>
    <row r="36" spans="2:11" ht="13.5" thickBot="1">
      <c r="B36" s="9"/>
      <c r="C36" s="10"/>
      <c r="D36" s="10"/>
      <c r="E36" s="11"/>
      <c r="F36" s="9"/>
      <c r="G36" s="10"/>
      <c r="H36" s="10"/>
      <c r="I36" s="11"/>
      <c r="K36" s="30"/>
    </row>
    <row r="37" s="6" customFormat="1" ht="10.5" customHeight="1" thickBot="1" thickTop="1"/>
    <row r="38" spans="2:9" ht="13.5" thickTop="1">
      <c r="B38" s="2"/>
      <c r="C38" s="3"/>
      <c r="D38" s="3"/>
      <c r="E38" s="3"/>
      <c r="F38" s="3"/>
      <c r="G38" s="3"/>
      <c r="H38" s="3"/>
      <c r="I38" s="4"/>
    </row>
    <row r="39" spans="2:9" ht="12.75">
      <c r="B39" s="283" t="s">
        <v>16</v>
      </c>
      <c r="C39" s="282"/>
      <c r="D39" s="282"/>
      <c r="E39" s="282"/>
      <c r="F39" s="42"/>
      <c r="G39" s="282" t="s">
        <v>17</v>
      </c>
      <c r="H39" s="282"/>
      <c r="I39" s="295"/>
    </row>
    <row r="40" spans="2:9" ht="12.75">
      <c r="B40" s="5"/>
      <c r="C40" s="6"/>
      <c r="D40" s="6"/>
      <c r="E40" s="6"/>
      <c r="F40" s="25"/>
      <c r="G40" s="6"/>
      <c r="H40" s="6"/>
      <c r="I40" s="8"/>
    </row>
    <row r="41" spans="2:9" ht="12.75">
      <c r="B41" s="5"/>
      <c r="C41" s="6"/>
      <c r="D41" s="6"/>
      <c r="E41" s="6"/>
      <c r="F41" s="6"/>
      <c r="G41" s="6"/>
      <c r="H41" s="6"/>
      <c r="I41" s="8"/>
    </row>
    <row r="42" spans="2:9" ht="12.75">
      <c r="B42" s="284" t="s">
        <v>3</v>
      </c>
      <c r="C42" s="285"/>
      <c r="D42" s="285"/>
      <c r="E42" s="285"/>
      <c r="F42" s="43"/>
      <c r="G42" s="293" t="s">
        <v>89</v>
      </c>
      <c r="H42" s="293"/>
      <c r="I42" s="294"/>
    </row>
    <row r="43" spans="2:9" ht="12.75">
      <c r="B43" s="280" t="s">
        <v>2</v>
      </c>
      <c r="C43" s="278"/>
      <c r="D43" s="278"/>
      <c r="E43" s="278"/>
      <c r="F43" s="44"/>
      <c r="G43" s="278" t="s">
        <v>88</v>
      </c>
      <c r="H43" s="278"/>
      <c r="I43" s="279"/>
    </row>
    <row r="44" spans="2:9" ht="13.5" thickBot="1">
      <c r="B44" s="9"/>
      <c r="C44" s="10"/>
      <c r="D44" s="10"/>
      <c r="E44" s="10"/>
      <c r="F44" s="10"/>
      <c r="G44" s="10"/>
      <c r="H44" s="10"/>
      <c r="I44" s="11"/>
    </row>
    <row r="45" ht="13.5" thickTop="1"/>
  </sheetData>
  <sheetProtection/>
  <mergeCells count="9">
    <mergeCell ref="D2:G2"/>
    <mergeCell ref="D4:G4"/>
    <mergeCell ref="C5:H5"/>
    <mergeCell ref="G42:I42"/>
    <mergeCell ref="G43:I43"/>
    <mergeCell ref="G39:I39"/>
    <mergeCell ref="B43:E43"/>
    <mergeCell ref="B42:E42"/>
    <mergeCell ref="B39:E39"/>
  </mergeCells>
  <printOptions/>
  <pageMargins left="0" right="0.11811023622047245" top="0.984251968503937" bottom="0.35433070866141736" header="0" footer="0"/>
  <pageSetup horizontalDpi="600" verticalDpi="600" orientation="landscape" r:id="rId3"/>
  <headerFooter alignWithMargins="0">
    <oddHeader>&amp;L&amp;G&amp;C&amp;"Arial,Negrita Cursiva"&amp;12ESCUELA NORMAL DE SINALOA
RECURSOS PROPIOS DE LA INSTITUCIÓN
BALANCE GENERAL DEL 01 DE ENERO AL 31 DE DICIEMBRE DE 2009
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3"/>
  <sheetViews>
    <sheetView zoomScaleSheetLayoutView="100" zoomScalePageLayoutView="0" workbookViewId="0" topLeftCell="A13">
      <selection activeCell="G26" sqref="G26"/>
    </sheetView>
  </sheetViews>
  <sheetFormatPr defaultColWidth="11.421875" defaultRowHeight="12.75"/>
  <cols>
    <col min="1" max="1" width="1.8515625" style="0" customWidth="1"/>
    <col min="2" max="2" width="11.7109375" style="0" customWidth="1"/>
    <col min="4" max="4" width="7.7109375" style="0" customWidth="1"/>
    <col min="6" max="6" width="17.00390625" style="0" customWidth="1"/>
    <col min="7" max="7" width="16.57421875" style="0" customWidth="1"/>
    <col min="8" max="8" width="15.140625" style="0" customWidth="1"/>
    <col min="9" max="11" width="11.421875" style="54" customWidth="1"/>
  </cols>
  <sheetData>
    <row r="2" spans="7:8" ht="12.75">
      <c r="G2" s="287"/>
      <c r="H2" s="287"/>
    </row>
    <row r="4" spans="4:7" ht="22.5">
      <c r="D4" s="288" t="s">
        <v>0</v>
      </c>
      <c r="E4" s="288"/>
      <c r="F4" s="288"/>
      <c r="G4" s="288"/>
    </row>
    <row r="6" spans="4:7" ht="12.75">
      <c r="D6" s="291" t="s">
        <v>4</v>
      </c>
      <c r="E6" s="291"/>
      <c r="F6" s="291"/>
      <c r="G6" s="291"/>
    </row>
    <row r="7" spans="4:7" ht="12.75">
      <c r="D7" s="289" t="s">
        <v>69</v>
      </c>
      <c r="E7" s="289"/>
      <c r="F7" s="289"/>
      <c r="G7" s="289"/>
    </row>
    <row r="8" spans="4:7" ht="12.75">
      <c r="D8" s="292" t="s">
        <v>123</v>
      </c>
      <c r="E8" s="291"/>
      <c r="F8" s="291"/>
      <c r="G8" s="291"/>
    </row>
    <row r="9" spans="5:6" ht="12.75">
      <c r="E9" s="291"/>
      <c r="F9" s="291"/>
    </row>
    <row r="11" ht="13.5" thickBot="1"/>
    <row r="12" spans="2:11" s="1" customFormat="1" ht="13.5" thickTop="1">
      <c r="B12" s="19" t="s">
        <v>6</v>
      </c>
      <c r="C12" s="290"/>
      <c r="D12" s="290"/>
      <c r="E12" s="290"/>
      <c r="F12" s="290"/>
      <c r="G12" s="20"/>
      <c r="H12" s="21"/>
      <c r="I12" s="55"/>
      <c r="J12" s="55"/>
      <c r="K12" s="55"/>
    </row>
    <row r="13" spans="2:8" ht="12.75">
      <c r="B13" s="5"/>
      <c r="C13" s="6" t="s">
        <v>7</v>
      </c>
      <c r="D13" s="6"/>
      <c r="E13" s="6"/>
      <c r="F13" s="25">
        <f>BALANZA!K24</f>
        <v>113492</v>
      </c>
      <c r="G13" s="6"/>
      <c r="H13" s="8"/>
    </row>
    <row r="14" spans="2:8" ht="12.75">
      <c r="B14" s="5"/>
      <c r="C14" s="6" t="s">
        <v>8</v>
      </c>
      <c r="D14" s="6"/>
      <c r="E14" s="7"/>
      <c r="F14" s="25">
        <f>BALANZA!K25</f>
        <v>14633947.77</v>
      </c>
      <c r="G14" s="6"/>
      <c r="H14" s="13"/>
    </row>
    <row r="15" spans="2:8" ht="12.75">
      <c r="B15" s="5"/>
      <c r="C15" s="6" t="s">
        <v>9</v>
      </c>
      <c r="D15" s="6"/>
      <c r="E15" s="7"/>
      <c r="F15" s="27">
        <f>BALANZA!K23</f>
        <v>8353772.5</v>
      </c>
      <c r="G15" s="6"/>
      <c r="H15" s="13"/>
    </row>
    <row r="16" spans="2:8" ht="12.75">
      <c r="B16" s="5"/>
      <c r="C16" s="6"/>
      <c r="D16" s="6"/>
      <c r="E16" s="6"/>
      <c r="F16" s="6"/>
      <c r="G16" s="6"/>
      <c r="H16" s="8"/>
    </row>
    <row r="17" spans="2:8" ht="12.75">
      <c r="B17" s="5"/>
      <c r="C17" s="6"/>
      <c r="D17" s="6"/>
      <c r="E17" s="12"/>
      <c r="F17" s="6"/>
      <c r="G17" s="6"/>
      <c r="H17" s="8"/>
    </row>
    <row r="18" spans="2:8" ht="12.75">
      <c r="B18" s="5"/>
      <c r="C18" s="6"/>
      <c r="D18" s="6"/>
      <c r="E18" s="12"/>
      <c r="F18" s="22" t="s">
        <v>1</v>
      </c>
      <c r="H18" s="33">
        <f>SUM(F13:F15)</f>
        <v>23101212.27</v>
      </c>
    </row>
    <row r="19" spans="2:8" ht="12.75">
      <c r="B19" s="5"/>
      <c r="C19" s="6"/>
      <c r="D19" s="6"/>
      <c r="E19" s="12"/>
      <c r="F19" s="6"/>
      <c r="G19" s="6"/>
      <c r="H19" s="8"/>
    </row>
    <row r="20" spans="2:8" ht="12.75">
      <c r="B20" s="5"/>
      <c r="C20" s="6"/>
      <c r="D20" s="6"/>
      <c r="E20" s="6"/>
      <c r="F20" s="6"/>
      <c r="G20" s="6"/>
      <c r="H20" s="8"/>
    </row>
    <row r="21" spans="2:8" ht="12.75">
      <c r="B21" s="24" t="s">
        <v>10</v>
      </c>
      <c r="C21" s="6"/>
      <c r="D21" s="6"/>
      <c r="E21" s="7"/>
      <c r="F21" s="6"/>
      <c r="G21" s="6"/>
      <c r="H21" s="13"/>
    </row>
    <row r="22" spans="2:8" ht="12.75">
      <c r="B22" s="15"/>
      <c r="C22" s="293" t="s">
        <v>11</v>
      </c>
      <c r="D22" s="293"/>
      <c r="E22" s="293"/>
      <c r="G22" s="16"/>
      <c r="H22" s="8"/>
    </row>
    <row r="23" spans="2:8" ht="12.75">
      <c r="B23" s="15"/>
      <c r="C23" s="282" t="s">
        <v>12</v>
      </c>
      <c r="D23" s="282"/>
      <c r="E23" s="282"/>
      <c r="F23" s="30">
        <f>BALANZA!J26</f>
        <v>4742017.24</v>
      </c>
      <c r="G23" s="16"/>
      <c r="H23" s="8"/>
    </row>
    <row r="24" spans="2:8" ht="12.75">
      <c r="B24" s="15"/>
      <c r="C24" s="282" t="s">
        <v>13</v>
      </c>
      <c r="D24" s="282"/>
      <c r="E24" s="282"/>
      <c r="F24" s="25">
        <f>BALANZA!J27</f>
        <v>5535853.11</v>
      </c>
      <c r="G24" s="16"/>
      <c r="H24" s="8"/>
    </row>
    <row r="25" spans="2:8" ht="12.75">
      <c r="B25" s="15"/>
      <c r="C25" s="282" t="s">
        <v>14</v>
      </c>
      <c r="D25" s="282"/>
      <c r="E25" s="282"/>
      <c r="F25" s="25">
        <f>BALANZA!J28</f>
        <v>1468930.95</v>
      </c>
      <c r="G25" s="16"/>
      <c r="H25" s="8"/>
    </row>
    <row r="26" spans="2:8" ht="12.75">
      <c r="B26" s="15"/>
      <c r="C26" s="286" t="s">
        <v>18</v>
      </c>
      <c r="D26" s="282"/>
      <c r="E26" s="282"/>
      <c r="F26" s="25">
        <f>BALANZA!J29</f>
        <v>53117.16</v>
      </c>
      <c r="G26" s="16"/>
      <c r="H26" s="8"/>
    </row>
    <row r="27" spans="2:8" ht="13.5" thickBot="1">
      <c r="B27" s="15"/>
      <c r="C27" s="281" t="s">
        <v>95</v>
      </c>
      <c r="D27" s="281"/>
      <c r="E27" s="281"/>
      <c r="F27" s="41">
        <f>BALANZA!J30</f>
        <v>5811345.970000001</v>
      </c>
      <c r="G27" s="23"/>
      <c r="H27" s="8"/>
    </row>
    <row r="28" spans="2:8" ht="13.5" thickTop="1">
      <c r="B28" s="15"/>
      <c r="C28" s="297"/>
      <c r="D28" s="297"/>
      <c r="E28" s="297"/>
      <c r="F28" s="25"/>
      <c r="G28" s="16"/>
      <c r="H28" s="8"/>
    </row>
    <row r="29" spans="2:8" ht="12.75">
      <c r="B29" s="15"/>
      <c r="C29" s="282"/>
      <c r="D29" s="282"/>
      <c r="E29" s="14"/>
      <c r="F29" s="25"/>
      <c r="G29" s="16"/>
      <c r="H29" s="8"/>
    </row>
    <row r="30" spans="2:8" ht="12.75">
      <c r="B30" s="15"/>
      <c r="C30" s="293"/>
      <c r="D30" s="293"/>
      <c r="E30" s="293"/>
      <c r="F30" s="22"/>
      <c r="H30" s="8"/>
    </row>
    <row r="31" spans="2:8" ht="12.75">
      <c r="B31" s="5"/>
      <c r="C31" s="14"/>
      <c r="D31" s="6"/>
      <c r="E31" s="6"/>
      <c r="F31" s="25"/>
      <c r="G31" s="6"/>
      <c r="H31" s="8"/>
    </row>
    <row r="32" spans="2:8" ht="12.75">
      <c r="B32" s="5"/>
      <c r="C32" s="14"/>
      <c r="D32" s="6"/>
      <c r="E32" s="6"/>
      <c r="F32" s="25"/>
      <c r="G32" s="6"/>
      <c r="H32" s="8"/>
    </row>
    <row r="33" spans="2:8" ht="12.75">
      <c r="B33" s="5"/>
      <c r="C33" s="14"/>
      <c r="D33" s="6"/>
      <c r="E33" s="6"/>
      <c r="F33" s="25"/>
      <c r="G33" s="6"/>
      <c r="H33" s="8"/>
    </row>
    <row r="34" spans="2:8" ht="12.75">
      <c r="B34" s="5"/>
      <c r="C34" s="14"/>
      <c r="D34" s="6"/>
      <c r="E34" s="6"/>
      <c r="F34" s="25"/>
      <c r="G34" s="6"/>
      <c r="H34" s="8"/>
    </row>
    <row r="35" spans="2:9" ht="13.5" thickBot="1">
      <c r="B35" s="5"/>
      <c r="C35" s="6"/>
      <c r="D35" s="6"/>
      <c r="E35" s="7"/>
      <c r="F35" s="28" t="s">
        <v>1</v>
      </c>
      <c r="H35" s="45">
        <f>SUM(F23:F27)</f>
        <v>17611264.43</v>
      </c>
      <c r="I35" s="56"/>
    </row>
    <row r="36" spans="2:8" ht="13.5" thickTop="1">
      <c r="B36" s="5"/>
      <c r="C36" s="6"/>
      <c r="D36" s="6"/>
      <c r="E36" s="6"/>
      <c r="F36" s="25"/>
      <c r="G36" s="6"/>
      <c r="H36" s="8"/>
    </row>
    <row r="37" spans="2:8" ht="12.75">
      <c r="B37" s="5"/>
      <c r="C37" s="6"/>
      <c r="D37" s="6"/>
      <c r="E37" s="6"/>
      <c r="F37" s="25"/>
      <c r="G37" s="6"/>
      <c r="H37" s="8"/>
    </row>
    <row r="38" spans="2:8" ht="12.75">
      <c r="B38" s="5"/>
      <c r="C38" s="6"/>
      <c r="D38" s="6"/>
      <c r="E38" s="6"/>
      <c r="F38" s="25"/>
      <c r="G38" s="6"/>
      <c r="H38" s="8"/>
    </row>
    <row r="39" spans="2:8" ht="12.75">
      <c r="B39" s="5"/>
      <c r="C39" s="6"/>
      <c r="D39" s="6"/>
      <c r="E39" s="6"/>
      <c r="F39" s="6"/>
      <c r="G39" s="6"/>
      <c r="H39" s="8"/>
    </row>
    <row r="40" spans="2:8" ht="12.75">
      <c r="B40" s="5"/>
      <c r="C40" s="293" t="s">
        <v>15</v>
      </c>
      <c r="D40" s="293"/>
      <c r="E40" s="6"/>
      <c r="F40" s="6"/>
      <c r="G40" s="26">
        <f>SUM(H18-H35)</f>
        <v>5489947.84</v>
      </c>
      <c r="H40" s="8"/>
    </row>
    <row r="41" spans="2:8" ht="12.75">
      <c r="B41" s="5"/>
      <c r="C41" s="6"/>
      <c r="D41" s="6"/>
      <c r="E41" s="6"/>
      <c r="F41" s="6"/>
      <c r="G41" s="6"/>
      <c r="H41" s="8"/>
    </row>
    <row r="42" spans="2:8" ht="12.75">
      <c r="B42" s="5"/>
      <c r="C42" s="6"/>
      <c r="D42" s="6"/>
      <c r="E42" s="6"/>
      <c r="F42" s="6"/>
      <c r="G42" s="6"/>
      <c r="H42" s="8"/>
    </row>
    <row r="43" spans="2:8" ht="13.5" thickBot="1">
      <c r="B43" s="9"/>
      <c r="C43" s="10"/>
      <c r="D43" s="10"/>
      <c r="E43" s="10"/>
      <c r="F43" s="10"/>
      <c r="G43" s="10"/>
      <c r="H43" s="11"/>
    </row>
    <row r="44" spans="9:11" s="6" customFormat="1" ht="19.5" customHeight="1" thickBot="1" thickTop="1">
      <c r="I44" s="14"/>
      <c r="J44" s="14"/>
      <c r="K44" s="14"/>
    </row>
    <row r="45" spans="2:8" ht="13.5" thickTop="1">
      <c r="B45" s="2"/>
      <c r="C45" s="3"/>
      <c r="D45" s="3"/>
      <c r="E45" s="3"/>
      <c r="F45" s="3"/>
      <c r="G45" s="3"/>
      <c r="H45" s="4"/>
    </row>
    <row r="46" spans="2:11" ht="12.75">
      <c r="B46" s="283" t="s">
        <v>16</v>
      </c>
      <c r="C46" s="282"/>
      <c r="D46" s="282"/>
      <c r="E46" s="282"/>
      <c r="F46" s="42"/>
      <c r="G46" s="282" t="s">
        <v>17</v>
      </c>
      <c r="H46" s="295"/>
      <c r="I46" s="298"/>
      <c r="J46" s="298"/>
      <c r="K46" s="298"/>
    </row>
    <row r="47" spans="2:11" ht="12.75">
      <c r="B47" s="5"/>
      <c r="C47" s="6"/>
      <c r="D47" s="6"/>
      <c r="E47" s="6"/>
      <c r="F47" s="6"/>
      <c r="G47" s="6"/>
      <c r="H47" s="8"/>
      <c r="I47" s="14"/>
      <c r="J47" s="14"/>
      <c r="K47" s="14"/>
    </row>
    <row r="48" spans="2:11" ht="12.75">
      <c r="B48" s="5"/>
      <c r="C48" s="6"/>
      <c r="D48" s="6"/>
      <c r="E48" s="6"/>
      <c r="F48" s="6"/>
      <c r="G48" s="6"/>
      <c r="H48" s="8"/>
      <c r="I48" s="14"/>
      <c r="J48" s="14"/>
      <c r="K48" s="14"/>
    </row>
    <row r="49" spans="2:11" ht="12.75">
      <c r="B49" s="284" t="s">
        <v>3</v>
      </c>
      <c r="C49" s="285"/>
      <c r="D49" s="285"/>
      <c r="E49" s="285"/>
      <c r="F49" s="43"/>
      <c r="G49" s="285" t="s">
        <v>89</v>
      </c>
      <c r="H49" s="299"/>
      <c r="I49" s="300"/>
      <c r="J49" s="300"/>
      <c r="K49" s="300"/>
    </row>
    <row r="50" spans="2:11" ht="12.75">
      <c r="B50" s="280" t="s">
        <v>2</v>
      </c>
      <c r="C50" s="278"/>
      <c r="D50" s="278"/>
      <c r="E50" s="278"/>
      <c r="F50" s="44"/>
      <c r="G50" s="278" t="s">
        <v>88</v>
      </c>
      <c r="H50" s="279"/>
      <c r="I50" s="301"/>
      <c r="J50" s="301"/>
      <c r="K50" s="301"/>
    </row>
    <row r="51" spans="2:11" ht="12.75">
      <c r="B51" s="5"/>
      <c r="C51" s="6"/>
      <c r="D51" s="6"/>
      <c r="E51" s="6"/>
      <c r="F51" s="6"/>
      <c r="G51" s="6"/>
      <c r="H51" s="8"/>
      <c r="I51" s="14"/>
      <c r="J51" s="14"/>
      <c r="K51" s="14"/>
    </row>
    <row r="52" spans="2:11" ht="12.75">
      <c r="B52" s="5"/>
      <c r="C52" s="6"/>
      <c r="D52" s="6"/>
      <c r="E52" s="6"/>
      <c r="F52" s="6"/>
      <c r="G52" s="6"/>
      <c r="H52" s="8"/>
      <c r="I52" s="14"/>
      <c r="J52" s="14"/>
      <c r="K52" s="14"/>
    </row>
    <row r="53" spans="2:11" ht="13.5" thickBot="1">
      <c r="B53" s="9"/>
      <c r="C53" s="10"/>
      <c r="D53" s="10"/>
      <c r="E53" s="10"/>
      <c r="F53" s="10"/>
      <c r="G53" s="10"/>
      <c r="H53" s="11"/>
      <c r="I53" s="14"/>
      <c r="J53" s="14"/>
      <c r="K53" s="14"/>
    </row>
    <row r="54" ht="13.5" thickTop="1"/>
  </sheetData>
  <sheetProtection/>
  <mergeCells count="27">
    <mergeCell ref="I46:K46"/>
    <mergeCell ref="B46:E46"/>
    <mergeCell ref="B50:E50"/>
    <mergeCell ref="G46:H46"/>
    <mergeCell ref="G49:H49"/>
    <mergeCell ref="G50:H50"/>
    <mergeCell ref="I49:K49"/>
    <mergeCell ref="I50:K50"/>
    <mergeCell ref="B49:E49"/>
    <mergeCell ref="C22:E22"/>
    <mergeCell ref="C30:E30"/>
    <mergeCell ref="C40:D40"/>
    <mergeCell ref="C29:D29"/>
    <mergeCell ref="C24:E24"/>
    <mergeCell ref="C27:E27"/>
    <mergeCell ref="C28:E28"/>
    <mergeCell ref="C25:E25"/>
    <mergeCell ref="C26:E26"/>
    <mergeCell ref="C23:E23"/>
    <mergeCell ref="G2:H2"/>
    <mergeCell ref="D4:G4"/>
    <mergeCell ref="D7:G7"/>
    <mergeCell ref="C12:D12"/>
    <mergeCell ref="E9:F9"/>
    <mergeCell ref="E12:F12"/>
    <mergeCell ref="D6:G6"/>
    <mergeCell ref="D8:G8"/>
  </mergeCells>
  <printOptions/>
  <pageMargins left="0.37" right="0.25" top="0.26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O43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0.85546875" style="54" customWidth="1"/>
    <col min="2" max="2" width="11.421875" style="54" customWidth="1"/>
    <col min="3" max="3" width="28.00390625" style="54" customWidth="1"/>
    <col min="4" max="4" width="13.00390625" style="54" customWidth="1"/>
    <col min="5" max="5" width="13.140625" style="54" customWidth="1"/>
    <col min="6" max="6" width="2.8515625" style="54" customWidth="1"/>
    <col min="7" max="7" width="12.421875" style="54" customWidth="1"/>
    <col min="8" max="8" width="13.28125" style="54" customWidth="1"/>
    <col min="9" max="9" width="2.7109375" style="54" customWidth="1"/>
    <col min="10" max="10" width="13.140625" style="54" customWidth="1"/>
    <col min="11" max="11" width="12.57421875" style="54" customWidth="1"/>
    <col min="12" max="12" width="11.7109375" style="54" customWidth="1"/>
    <col min="13" max="13" width="12.8515625" style="54" bestFit="1" customWidth="1"/>
    <col min="14" max="14" width="11.7109375" style="54" bestFit="1" customWidth="1"/>
    <col min="15" max="16384" width="11.421875" style="54" customWidth="1"/>
  </cols>
  <sheetData>
    <row r="2" spans="3:12" ht="18">
      <c r="C2" s="315" t="s">
        <v>0</v>
      </c>
      <c r="D2" s="315"/>
      <c r="E2" s="315"/>
      <c r="F2" s="315"/>
      <c r="G2" s="315"/>
      <c r="H2" s="315"/>
      <c r="I2" s="315"/>
      <c r="J2" s="315"/>
      <c r="K2" s="315"/>
      <c r="L2" s="117"/>
    </row>
    <row r="3" ht="8.25" customHeight="1"/>
    <row r="4" spans="3:12" ht="12.75">
      <c r="C4" s="316" t="s">
        <v>24</v>
      </c>
      <c r="D4" s="316"/>
      <c r="E4" s="316"/>
      <c r="F4" s="316"/>
      <c r="G4" s="316"/>
      <c r="H4" s="316"/>
      <c r="I4" s="316"/>
      <c r="J4" s="316"/>
      <c r="K4" s="316"/>
      <c r="L4" s="55"/>
    </row>
    <row r="5" spans="3:12" ht="12.75">
      <c r="C5" s="317" t="s">
        <v>32</v>
      </c>
      <c r="D5" s="317"/>
      <c r="E5" s="317"/>
      <c r="F5" s="317"/>
      <c r="G5" s="317"/>
      <c r="H5" s="317"/>
      <c r="I5" s="317"/>
      <c r="J5" s="317"/>
      <c r="K5" s="317"/>
      <c r="L5" s="111"/>
    </row>
    <row r="6" spans="3:13" ht="12.75">
      <c r="C6" s="318" t="s">
        <v>123</v>
      </c>
      <c r="D6" s="318"/>
      <c r="E6" s="318"/>
      <c r="F6" s="318"/>
      <c r="G6" s="318"/>
      <c r="H6" s="318"/>
      <c r="I6" s="318"/>
      <c r="J6" s="318"/>
      <c r="K6" s="318"/>
      <c r="L6" s="118"/>
      <c r="M6" s="119"/>
    </row>
    <row r="7" ht="13.5" thickBot="1"/>
    <row r="8" spans="2:12" ht="14.25" thickBot="1" thickTop="1">
      <c r="B8" s="311" t="s">
        <v>25</v>
      </c>
      <c r="C8" s="312"/>
      <c r="D8" s="308" t="s">
        <v>26</v>
      </c>
      <c r="E8" s="309"/>
      <c r="F8" s="106"/>
      <c r="G8" s="310" t="s">
        <v>27</v>
      </c>
      <c r="H8" s="309"/>
      <c r="I8" s="106"/>
      <c r="J8" s="310" t="s">
        <v>28</v>
      </c>
      <c r="K8" s="309"/>
      <c r="L8" s="110"/>
    </row>
    <row r="9" spans="2:41" ht="14.25" thickBot="1" thickTop="1">
      <c r="B9" s="313"/>
      <c r="C9" s="314"/>
      <c r="D9" s="105" t="s">
        <v>29</v>
      </c>
      <c r="E9" s="105" t="s">
        <v>30</v>
      </c>
      <c r="F9" s="106"/>
      <c r="G9" s="107" t="s">
        <v>31</v>
      </c>
      <c r="H9" s="105" t="s">
        <v>30</v>
      </c>
      <c r="I9" s="108"/>
      <c r="J9" s="109" t="s">
        <v>29</v>
      </c>
      <c r="K9" s="105" t="s">
        <v>30</v>
      </c>
      <c r="L9" s="110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2:12" ht="13.5" thickTop="1">
      <c r="B10" s="319" t="s">
        <v>19</v>
      </c>
      <c r="C10" s="320"/>
      <c r="D10" s="120">
        <f>'[1]BALANZA'!$J$10</f>
        <v>4500</v>
      </c>
      <c r="E10" s="120">
        <v>0</v>
      </c>
      <c r="F10" s="304">
        <f>0</f>
        <v>0</v>
      </c>
      <c r="G10" s="305"/>
      <c r="H10" s="121">
        <f>0</f>
        <v>0</v>
      </c>
      <c r="I10" s="122"/>
      <c r="J10" s="121">
        <f>D10+F10-H10</f>
        <v>4500</v>
      </c>
      <c r="K10" s="123">
        <v>0</v>
      </c>
      <c r="L10" s="59"/>
    </row>
    <row r="11" spans="2:12" ht="12.75">
      <c r="B11" s="321" t="s">
        <v>33</v>
      </c>
      <c r="C11" s="322"/>
      <c r="D11" s="61">
        <v>9610477.47</v>
      </c>
      <c r="E11" s="61">
        <v>0</v>
      </c>
      <c r="F11" s="302">
        <v>2534331</v>
      </c>
      <c r="G11" s="303"/>
      <c r="H11" s="62">
        <v>3436841.65</v>
      </c>
      <c r="I11" s="60"/>
      <c r="J11" s="46">
        <f aca="true" t="shared" si="0" ref="J11:J19">D11+F11-E11-H11</f>
        <v>8707966.82</v>
      </c>
      <c r="K11" s="48">
        <v>0</v>
      </c>
      <c r="L11" s="50"/>
    </row>
    <row r="12" spans="2:12" ht="12.75">
      <c r="B12" s="321" t="s">
        <v>20</v>
      </c>
      <c r="C12" s="322"/>
      <c r="D12" s="61">
        <v>315536.08</v>
      </c>
      <c r="E12" s="61">
        <v>0</v>
      </c>
      <c r="F12" s="302">
        <v>12308</v>
      </c>
      <c r="G12" s="303"/>
      <c r="H12" s="62">
        <v>3640</v>
      </c>
      <c r="I12" s="60"/>
      <c r="J12" s="46">
        <f t="shared" si="0"/>
        <v>324204.08</v>
      </c>
      <c r="K12" s="48">
        <v>0</v>
      </c>
      <c r="L12" s="50"/>
    </row>
    <row r="13" spans="2:12" ht="12.75">
      <c r="B13" s="323" t="s">
        <v>74</v>
      </c>
      <c r="C13" s="324"/>
      <c r="D13" s="61">
        <v>287367.8</v>
      </c>
      <c r="E13" s="61">
        <v>0</v>
      </c>
      <c r="F13" s="302">
        <v>407492.01</v>
      </c>
      <c r="G13" s="303"/>
      <c r="H13" s="62">
        <v>436141.24</v>
      </c>
      <c r="I13" s="60"/>
      <c r="J13" s="46">
        <f t="shared" si="0"/>
        <v>258718.57000000007</v>
      </c>
      <c r="K13" s="48">
        <v>0</v>
      </c>
      <c r="L13" s="50"/>
    </row>
    <row r="14" spans="2:12" ht="12.75">
      <c r="B14" s="321" t="s">
        <v>21</v>
      </c>
      <c r="C14" s="322"/>
      <c r="D14" s="61">
        <v>119218.15</v>
      </c>
      <c r="E14" s="61">
        <v>0</v>
      </c>
      <c r="F14" s="302">
        <v>0</v>
      </c>
      <c r="G14" s="303"/>
      <c r="H14" s="62">
        <v>1500</v>
      </c>
      <c r="I14" s="60"/>
      <c r="J14" s="46">
        <f t="shared" si="0"/>
        <v>117718.15</v>
      </c>
      <c r="K14" s="48">
        <v>0</v>
      </c>
      <c r="L14" s="50"/>
    </row>
    <row r="15" spans="2:12" ht="12.75">
      <c r="B15" s="321" t="s">
        <v>34</v>
      </c>
      <c r="C15" s="322"/>
      <c r="D15" s="61">
        <v>134440</v>
      </c>
      <c r="E15" s="61">
        <v>0</v>
      </c>
      <c r="F15" s="302">
        <v>15076</v>
      </c>
      <c r="G15" s="303"/>
      <c r="H15" s="62">
        <v>20000</v>
      </c>
      <c r="I15" s="60"/>
      <c r="J15" s="46">
        <f t="shared" si="0"/>
        <v>129516</v>
      </c>
      <c r="K15" s="48">
        <v>0</v>
      </c>
      <c r="L15" s="50"/>
    </row>
    <row r="16" spans="2:13" ht="12.75">
      <c r="B16" s="328" t="s">
        <v>94</v>
      </c>
      <c r="C16" s="322"/>
      <c r="D16" s="61">
        <f>138248.56+29511.6</f>
        <v>167760.16</v>
      </c>
      <c r="E16" s="61">
        <v>0</v>
      </c>
      <c r="F16" s="302">
        <f>41015</f>
        <v>41015</v>
      </c>
      <c r="G16" s="303"/>
      <c r="H16" s="62">
        <v>25465</v>
      </c>
      <c r="I16" s="60"/>
      <c r="J16" s="46">
        <f t="shared" si="0"/>
        <v>183310.16</v>
      </c>
      <c r="K16" s="48">
        <v>0</v>
      </c>
      <c r="L16" s="50"/>
      <c r="M16" s="124"/>
    </row>
    <row r="17" spans="2:12" ht="12.75">
      <c r="B17" s="321" t="s">
        <v>35</v>
      </c>
      <c r="C17" s="322"/>
      <c r="D17" s="61">
        <f>1728625.95+1031792.51+365911.8+2721200+111732.4+1569249.83+255568.15+97741.22+71106.63+853328.48+51635+302940.39+1249750.72+189767.78+1128811.9+994417.27+1166554.2+380542.82+124037.79+2409988.42</f>
        <v>16804703.259999998</v>
      </c>
      <c r="E17" s="229">
        <v>0</v>
      </c>
      <c r="F17" s="302">
        <f>27363.66+5452+986+7000</f>
        <v>40801.66</v>
      </c>
      <c r="G17" s="303"/>
      <c r="H17" s="62">
        <v>0</v>
      </c>
      <c r="I17" s="60"/>
      <c r="J17" s="46">
        <f t="shared" si="0"/>
        <v>16845504.919999998</v>
      </c>
      <c r="K17" s="48">
        <v>0</v>
      </c>
      <c r="L17" s="50"/>
    </row>
    <row r="18" spans="2:12" ht="12.75">
      <c r="B18" s="325" t="s">
        <v>75</v>
      </c>
      <c r="C18" s="324"/>
      <c r="D18" s="230">
        <v>0</v>
      </c>
      <c r="E18" s="229">
        <v>0</v>
      </c>
      <c r="F18" s="302">
        <v>0</v>
      </c>
      <c r="G18" s="303"/>
      <c r="H18" s="62">
        <v>0</v>
      </c>
      <c r="I18" s="60"/>
      <c r="J18" s="46">
        <f>D18+F18-E18-H18</f>
        <v>0</v>
      </c>
      <c r="K18" s="48">
        <v>0</v>
      </c>
      <c r="L18" s="50"/>
    </row>
    <row r="19" spans="2:12" ht="12.75">
      <c r="B19" s="325" t="s">
        <v>96</v>
      </c>
      <c r="C19" s="324"/>
      <c r="D19" s="230">
        <v>3600</v>
      </c>
      <c r="E19" s="229">
        <v>0</v>
      </c>
      <c r="F19" s="302">
        <v>0</v>
      </c>
      <c r="G19" s="303"/>
      <c r="H19" s="62">
        <v>0</v>
      </c>
      <c r="I19" s="60"/>
      <c r="J19" s="46">
        <f t="shared" si="0"/>
        <v>3600</v>
      </c>
      <c r="K19" s="48">
        <v>0</v>
      </c>
      <c r="L19" s="50"/>
    </row>
    <row r="20" spans="2:12" ht="12.75">
      <c r="B20" s="325" t="s">
        <v>80</v>
      </c>
      <c r="C20" s="324"/>
      <c r="D20" s="230">
        <v>0</v>
      </c>
      <c r="E20" s="229">
        <v>18941.58</v>
      </c>
      <c r="F20" s="302">
        <v>4864</v>
      </c>
      <c r="G20" s="303"/>
      <c r="H20" s="62">
        <v>11850.5</v>
      </c>
      <c r="I20" s="60"/>
      <c r="J20" s="46">
        <v>0</v>
      </c>
      <c r="K20" s="47">
        <f aca="true" t="shared" si="1" ref="K20:K25">E20-F20+H20-D20</f>
        <v>25928.08</v>
      </c>
      <c r="L20" s="50"/>
    </row>
    <row r="21" spans="2:12" ht="12.75">
      <c r="B21" s="325" t="s">
        <v>105</v>
      </c>
      <c r="C21" s="324"/>
      <c r="D21" s="230">
        <v>0</v>
      </c>
      <c r="E21" s="229">
        <v>0</v>
      </c>
      <c r="F21" s="302">
        <v>1320</v>
      </c>
      <c r="G21" s="303"/>
      <c r="H21" s="62">
        <v>1320</v>
      </c>
      <c r="I21" s="60"/>
      <c r="J21" s="46">
        <v>0</v>
      </c>
      <c r="K21" s="47">
        <f t="shared" si="1"/>
        <v>0</v>
      </c>
      <c r="L21" s="50"/>
    </row>
    <row r="22" spans="2:12" ht="12.75">
      <c r="B22" s="329" t="s">
        <v>71</v>
      </c>
      <c r="C22" s="330"/>
      <c r="D22" s="61">
        <v>0</v>
      </c>
      <c r="E22" s="62">
        <v>21059162.78</v>
      </c>
      <c r="F22" s="302">
        <v>4500</v>
      </c>
      <c r="G22" s="306"/>
      <c r="H22" s="62">
        <v>4500</v>
      </c>
      <c r="I22" s="63"/>
      <c r="J22" s="62">
        <v>0</v>
      </c>
      <c r="K22" s="47">
        <f t="shared" si="1"/>
        <v>21059162.78</v>
      </c>
      <c r="L22" s="59"/>
    </row>
    <row r="23" spans="2:12" ht="12.75">
      <c r="B23" s="321" t="s">
        <v>9</v>
      </c>
      <c r="C23" s="322"/>
      <c r="D23" s="61">
        <v>0</v>
      </c>
      <c r="E23" s="61">
        <f>6964050+498800+125119+292163.5</f>
        <v>7880132.5</v>
      </c>
      <c r="F23" s="302">
        <f>13500</f>
        <v>13500</v>
      </c>
      <c r="G23" s="306"/>
      <c r="H23" s="62">
        <f>339600+27050+55890+64600</f>
        <v>487140</v>
      </c>
      <c r="I23" s="60"/>
      <c r="J23" s="46">
        <v>0</v>
      </c>
      <c r="K23" s="48">
        <f t="shared" si="1"/>
        <v>8353772.5</v>
      </c>
      <c r="L23" s="50"/>
    </row>
    <row r="24" spans="2:12" ht="12.75">
      <c r="B24" s="323" t="s">
        <v>72</v>
      </c>
      <c r="C24" s="324"/>
      <c r="D24" s="231">
        <v>0</v>
      </c>
      <c r="E24" s="61">
        <f>113492-28373</f>
        <v>85119</v>
      </c>
      <c r="F24" s="307">
        <v>0</v>
      </c>
      <c r="G24" s="303"/>
      <c r="H24" s="232">
        <v>28373</v>
      </c>
      <c r="I24" s="60"/>
      <c r="J24" s="46">
        <v>0</v>
      </c>
      <c r="K24" s="48">
        <f t="shared" si="1"/>
        <v>113492</v>
      </c>
      <c r="L24" s="50"/>
    </row>
    <row r="25" spans="2:12" ht="12.75">
      <c r="B25" s="323" t="s">
        <v>73</v>
      </c>
      <c r="C25" s="324"/>
      <c r="D25" s="61">
        <v>0</v>
      </c>
      <c r="E25" s="61">
        <f>14528956.77-E24</f>
        <v>14443837.77</v>
      </c>
      <c r="F25" s="302">
        <v>0</v>
      </c>
      <c r="G25" s="303"/>
      <c r="H25" s="232">
        <f>218483-H24</f>
        <v>190110</v>
      </c>
      <c r="I25" s="60"/>
      <c r="J25" s="46">
        <v>0</v>
      </c>
      <c r="K25" s="48">
        <f t="shared" si="1"/>
        <v>14633947.77</v>
      </c>
      <c r="L25" s="50"/>
    </row>
    <row r="26" spans="2:12" ht="12.75">
      <c r="B26" s="321" t="s">
        <v>12</v>
      </c>
      <c r="C26" s="339"/>
      <c r="D26" s="61">
        <f>4164257.21+3230</f>
        <v>4167487.21</v>
      </c>
      <c r="E26" s="61">
        <v>0</v>
      </c>
      <c r="F26" s="302">
        <v>574530.03</v>
      </c>
      <c r="G26" s="303"/>
      <c r="H26" s="62">
        <v>0</v>
      </c>
      <c r="I26" s="60"/>
      <c r="J26" s="46">
        <f>D26+F26-E26-H26</f>
        <v>4742017.24</v>
      </c>
      <c r="K26" s="48">
        <v>0</v>
      </c>
      <c r="L26" s="50"/>
    </row>
    <row r="27" spans="2:14" ht="12.75">
      <c r="B27" s="321" t="s">
        <v>13</v>
      </c>
      <c r="C27" s="339"/>
      <c r="D27" s="61">
        <v>4808008</v>
      </c>
      <c r="E27" s="61">
        <v>0</v>
      </c>
      <c r="F27" s="302">
        <v>727845.11</v>
      </c>
      <c r="G27" s="303"/>
      <c r="H27" s="62">
        <v>0</v>
      </c>
      <c r="I27" s="60"/>
      <c r="J27" s="46">
        <f>D27+F27-E27-H27</f>
        <v>5535853.11</v>
      </c>
      <c r="K27" s="48">
        <v>0</v>
      </c>
      <c r="L27" s="50"/>
      <c r="N27" s="64"/>
    </row>
    <row r="28" spans="2:12" ht="12.75">
      <c r="B28" s="321" t="s">
        <v>14</v>
      </c>
      <c r="C28" s="339"/>
      <c r="D28" s="61">
        <v>1356537.45</v>
      </c>
      <c r="E28" s="61">
        <v>0</v>
      </c>
      <c r="F28" s="302">
        <v>113379.5</v>
      </c>
      <c r="G28" s="303"/>
      <c r="H28" s="62">
        <v>986</v>
      </c>
      <c r="I28" s="60"/>
      <c r="J28" s="46">
        <f>D28+F28-E28-H28</f>
        <v>1468930.95</v>
      </c>
      <c r="K28" s="48">
        <v>0</v>
      </c>
      <c r="L28" s="50"/>
    </row>
    <row r="29" spans="2:12" ht="12.75">
      <c r="B29" s="325" t="s">
        <v>18</v>
      </c>
      <c r="C29" s="324"/>
      <c r="D29" s="61">
        <v>34618.94</v>
      </c>
      <c r="E29" s="61">
        <v>0</v>
      </c>
      <c r="F29" s="302">
        <v>18498.22</v>
      </c>
      <c r="G29" s="303"/>
      <c r="H29" s="62">
        <v>0</v>
      </c>
      <c r="I29" s="60"/>
      <c r="J29" s="46">
        <f>D29+F29-E29-H29</f>
        <v>53117.16</v>
      </c>
      <c r="K29" s="48">
        <v>0</v>
      </c>
      <c r="L29" s="50"/>
    </row>
    <row r="30" spans="2:12" ht="12.75">
      <c r="B30" s="325" t="s">
        <v>95</v>
      </c>
      <c r="C30" s="324"/>
      <c r="D30" s="61">
        <f>129967.78+2400+2436+5538135.33</f>
        <v>5672939.11</v>
      </c>
      <c r="E30" s="61">
        <v>0</v>
      </c>
      <c r="F30" s="302">
        <v>138406.86</v>
      </c>
      <c r="G30" s="303"/>
      <c r="H30" s="62">
        <v>0</v>
      </c>
      <c r="I30" s="60"/>
      <c r="J30" s="46">
        <f>D30+F30-E30-H30</f>
        <v>5811345.970000001</v>
      </c>
      <c r="K30" s="48">
        <v>0</v>
      </c>
      <c r="L30" s="50"/>
    </row>
    <row r="31" spans="2:12" ht="12.75">
      <c r="B31" s="331" t="s">
        <v>36</v>
      </c>
      <c r="C31" s="332"/>
      <c r="D31" s="125">
        <f>SUM(D10:D30)</f>
        <v>43487193.63</v>
      </c>
      <c r="E31" s="125">
        <f>SUM(E10:E30)</f>
        <v>43487193.629999995</v>
      </c>
      <c r="F31" s="326">
        <f>SUM(F10:G30)</f>
        <v>4647867.390000001</v>
      </c>
      <c r="G31" s="327"/>
      <c r="H31" s="126">
        <f>SUM(H10:H30)</f>
        <v>4647867.39</v>
      </c>
      <c r="I31" s="127"/>
      <c r="J31" s="126">
        <f>SUM(J10:J30)</f>
        <v>44186303.129999995</v>
      </c>
      <c r="K31" s="128">
        <f>SUM(K10:K30)</f>
        <v>44186303.129999995</v>
      </c>
      <c r="L31" s="129"/>
    </row>
    <row r="32" spans="2:12" ht="13.5" thickBot="1">
      <c r="B32" s="337"/>
      <c r="C32" s="338"/>
      <c r="D32" s="130"/>
      <c r="E32" s="130"/>
      <c r="F32" s="131"/>
      <c r="G32" s="132"/>
      <c r="H32" s="132"/>
      <c r="I32" s="131"/>
      <c r="J32" s="132"/>
      <c r="K32" s="133"/>
      <c r="L32" s="50"/>
    </row>
    <row r="33" spans="5:11" ht="13.5" thickTop="1">
      <c r="E33" s="64"/>
      <c r="G33" s="64"/>
      <c r="H33" s="64"/>
      <c r="K33" s="183"/>
    </row>
    <row r="34" spans="4:10" ht="13.5" thickBot="1">
      <c r="D34" s="64"/>
      <c r="E34" s="64"/>
      <c r="G34" s="64"/>
      <c r="H34" s="134"/>
      <c r="J34" s="64"/>
    </row>
    <row r="35" spans="2:11" ht="13.5" thickTop="1">
      <c r="B35" s="135"/>
      <c r="C35" s="136"/>
      <c r="D35" s="136"/>
      <c r="E35" s="136"/>
      <c r="F35" s="136"/>
      <c r="G35" s="137"/>
      <c r="H35" s="50"/>
      <c r="I35" s="136"/>
      <c r="J35" s="136"/>
      <c r="K35" s="138"/>
    </row>
    <row r="36" spans="2:11" ht="12.75">
      <c r="B36" s="139"/>
      <c r="C36" s="14"/>
      <c r="D36" s="14"/>
      <c r="E36" s="14"/>
      <c r="F36" s="14"/>
      <c r="G36" s="50"/>
      <c r="H36" s="14"/>
      <c r="I36" s="14"/>
      <c r="J36" s="14"/>
      <c r="K36" s="140"/>
    </row>
    <row r="37" spans="2:11" ht="12.75">
      <c r="B37" s="335" t="s">
        <v>16</v>
      </c>
      <c r="C37" s="298"/>
      <c r="D37" s="141"/>
      <c r="E37" s="141"/>
      <c r="F37" s="141"/>
      <c r="G37" s="298" t="s">
        <v>17</v>
      </c>
      <c r="H37" s="298"/>
      <c r="I37" s="298"/>
      <c r="J37" s="298"/>
      <c r="K37" s="140"/>
    </row>
    <row r="38" spans="2:11" ht="12.75">
      <c r="B38" s="139"/>
      <c r="C38" s="14"/>
      <c r="D38" s="14"/>
      <c r="E38" s="14"/>
      <c r="F38" s="14"/>
      <c r="G38" s="14"/>
      <c r="H38" s="14"/>
      <c r="I38" s="14"/>
      <c r="J38" s="14"/>
      <c r="K38" s="140"/>
    </row>
    <row r="39" spans="2:11" ht="12.75">
      <c r="B39" s="139"/>
      <c r="C39" s="14"/>
      <c r="D39" s="14"/>
      <c r="E39" s="14"/>
      <c r="F39" s="14"/>
      <c r="G39" s="14"/>
      <c r="H39" s="14"/>
      <c r="I39" s="14"/>
      <c r="J39" s="14"/>
      <c r="K39" s="140"/>
    </row>
    <row r="40" spans="2:11" ht="12.75">
      <c r="B40" s="336" t="s">
        <v>3</v>
      </c>
      <c r="C40" s="334"/>
      <c r="D40" s="14"/>
      <c r="E40" s="142"/>
      <c r="F40" s="334" t="s">
        <v>89</v>
      </c>
      <c r="G40" s="334"/>
      <c r="H40" s="334"/>
      <c r="I40" s="334"/>
      <c r="J40" s="334"/>
      <c r="K40" s="140"/>
    </row>
    <row r="41" spans="2:11" ht="12.75">
      <c r="B41" s="333" t="s">
        <v>2</v>
      </c>
      <c r="C41" s="301"/>
      <c r="D41" s="143"/>
      <c r="E41" s="143"/>
      <c r="F41" s="301" t="s">
        <v>88</v>
      </c>
      <c r="G41" s="301"/>
      <c r="H41" s="301"/>
      <c r="I41" s="301"/>
      <c r="J41" s="301"/>
      <c r="K41" s="140"/>
    </row>
    <row r="42" spans="2:11" ht="12.75">
      <c r="B42" s="139"/>
      <c r="C42" s="14"/>
      <c r="D42" s="14"/>
      <c r="E42" s="14"/>
      <c r="F42" s="14"/>
      <c r="G42" s="14"/>
      <c r="H42" s="14"/>
      <c r="I42" s="14"/>
      <c r="J42" s="14"/>
      <c r="K42" s="140"/>
    </row>
    <row r="43" spans="2:11" ht="13.5" thickBot="1">
      <c r="B43" s="144"/>
      <c r="C43" s="145"/>
      <c r="D43" s="145"/>
      <c r="E43" s="145"/>
      <c r="F43" s="145"/>
      <c r="G43" s="145"/>
      <c r="H43" s="145"/>
      <c r="I43" s="145"/>
      <c r="J43" s="145"/>
      <c r="K43" s="146"/>
    </row>
    <row r="44" ht="13.5" thickTop="1"/>
  </sheetData>
  <sheetProtection/>
  <mergeCells count="59">
    <mergeCell ref="B32:C32"/>
    <mergeCell ref="B29:C29"/>
    <mergeCell ref="B30:C30"/>
    <mergeCell ref="B28:C28"/>
    <mergeCell ref="B23:C23"/>
    <mergeCell ref="B26:C26"/>
    <mergeCell ref="B27:C27"/>
    <mergeCell ref="B24:C24"/>
    <mergeCell ref="B25:C25"/>
    <mergeCell ref="B41:C41"/>
    <mergeCell ref="G37:J37"/>
    <mergeCell ref="F40:J40"/>
    <mergeCell ref="F41:J41"/>
    <mergeCell ref="B37:C37"/>
    <mergeCell ref="B40:C40"/>
    <mergeCell ref="F29:G29"/>
    <mergeCell ref="F30:G30"/>
    <mergeCell ref="F31:G31"/>
    <mergeCell ref="B16:C16"/>
    <mergeCell ref="B17:C17"/>
    <mergeCell ref="B22:C22"/>
    <mergeCell ref="B20:C20"/>
    <mergeCell ref="F28:G28"/>
    <mergeCell ref="B31:C31"/>
    <mergeCell ref="B21:C21"/>
    <mergeCell ref="B10:C10"/>
    <mergeCell ref="B11:C11"/>
    <mergeCell ref="B12:C12"/>
    <mergeCell ref="B14:C14"/>
    <mergeCell ref="B13:C13"/>
    <mergeCell ref="B19:C19"/>
    <mergeCell ref="B15:C15"/>
    <mergeCell ref="B18:C18"/>
    <mergeCell ref="D8:E8"/>
    <mergeCell ref="G8:H8"/>
    <mergeCell ref="J8:K8"/>
    <mergeCell ref="B8:C9"/>
    <mergeCell ref="C2:K2"/>
    <mergeCell ref="C4:K4"/>
    <mergeCell ref="C5:K5"/>
    <mergeCell ref="C6:K6"/>
    <mergeCell ref="F15:G15"/>
    <mergeCell ref="F23:G23"/>
    <mergeCell ref="F24:G24"/>
    <mergeCell ref="F25:G25"/>
    <mergeCell ref="F26:G26"/>
    <mergeCell ref="F27:G27"/>
    <mergeCell ref="F18:G18"/>
    <mergeCell ref="F21:G21"/>
    <mergeCell ref="F14:G14"/>
    <mergeCell ref="F13:G13"/>
    <mergeCell ref="F12:G12"/>
    <mergeCell ref="F11:G11"/>
    <mergeCell ref="F10:G10"/>
    <mergeCell ref="F22:G22"/>
    <mergeCell ref="F20:G20"/>
    <mergeCell ref="F19:G19"/>
    <mergeCell ref="F17:G17"/>
    <mergeCell ref="F16:G16"/>
  </mergeCells>
  <printOptions/>
  <pageMargins left="0.36" right="0.75" top="0.51" bottom="0.71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7"/>
  <sheetViews>
    <sheetView zoomScale="115" zoomScaleNormal="115" zoomScalePageLayoutView="0" workbookViewId="0" topLeftCell="A1">
      <selection activeCell="H10" sqref="H10"/>
    </sheetView>
  </sheetViews>
  <sheetFormatPr defaultColWidth="11.421875" defaultRowHeight="12.75"/>
  <cols>
    <col min="1" max="1" width="1.8515625" style="65" customWidth="1"/>
    <col min="2" max="2" width="11.421875" style="65" customWidth="1"/>
    <col min="3" max="3" width="9.421875" style="65" customWidth="1"/>
    <col min="4" max="4" width="12.8515625" style="65" bestFit="1" customWidth="1"/>
    <col min="5" max="5" width="12.00390625" style="65" bestFit="1" customWidth="1"/>
    <col min="6" max="6" width="17.00390625" style="65" customWidth="1"/>
    <col min="7" max="7" width="12.140625" style="65" customWidth="1"/>
    <col min="8" max="8" width="12.57421875" style="65" customWidth="1"/>
    <col min="9" max="9" width="12.8515625" style="65" customWidth="1"/>
    <col min="10" max="10" width="11.421875" style="65" customWidth="1"/>
    <col min="11" max="11" width="12.28125" style="65" bestFit="1" customWidth="1"/>
    <col min="12" max="16384" width="11.421875" style="65" customWidth="1"/>
  </cols>
  <sheetData>
    <row r="2" spans="8:9" ht="12.75">
      <c r="H2" s="340"/>
      <c r="I2" s="340"/>
    </row>
    <row r="4" spans="4:8" ht="22.5">
      <c r="D4" s="341" t="s">
        <v>0</v>
      </c>
      <c r="E4" s="341"/>
      <c r="F4" s="341"/>
      <c r="G4" s="341"/>
      <c r="H4" s="341"/>
    </row>
    <row r="6" spans="4:8" ht="12.75">
      <c r="D6" s="342" t="s">
        <v>4</v>
      </c>
      <c r="E6" s="342"/>
      <c r="F6" s="342"/>
      <c r="G6" s="342"/>
      <c r="H6" s="342"/>
    </row>
    <row r="7" spans="4:8" ht="15">
      <c r="D7" s="343" t="s">
        <v>44</v>
      </c>
      <c r="E7" s="343"/>
      <c r="F7" s="343"/>
      <c r="G7" s="343"/>
      <c r="H7" s="343"/>
    </row>
    <row r="8" spans="4:8" ht="12.75">
      <c r="D8" s="344" t="s">
        <v>125</v>
      </c>
      <c r="E8" s="342"/>
      <c r="F8" s="342"/>
      <c r="G8" s="342"/>
      <c r="H8" s="342"/>
    </row>
    <row r="9" spans="5:7" ht="12.75">
      <c r="E9" s="66"/>
      <c r="F9" s="66"/>
      <c r="G9" s="66"/>
    </row>
    <row r="11" ht="13.5" thickBot="1"/>
    <row r="12" spans="2:7" s="68" customFormat="1" ht="13.5" thickTop="1">
      <c r="B12" s="345" t="s">
        <v>45</v>
      </c>
      <c r="C12" s="346"/>
      <c r="D12" s="349" t="s">
        <v>70</v>
      </c>
      <c r="E12" s="349" t="s">
        <v>48</v>
      </c>
      <c r="F12" s="349" t="s">
        <v>47</v>
      </c>
      <c r="G12" s="67" t="s">
        <v>15</v>
      </c>
    </row>
    <row r="13" spans="2:7" ht="13.5" thickBot="1">
      <c r="B13" s="347"/>
      <c r="C13" s="348"/>
      <c r="D13" s="350"/>
      <c r="E13" s="350"/>
      <c r="F13" s="350"/>
      <c r="G13" s="69" t="s">
        <v>46</v>
      </c>
    </row>
    <row r="14" spans="2:8" s="99" customFormat="1" ht="13.5" thickTop="1">
      <c r="B14" s="101"/>
      <c r="C14" s="77"/>
      <c r="D14" s="77"/>
      <c r="E14" s="77"/>
      <c r="F14" s="77"/>
      <c r="G14" s="102"/>
      <c r="H14" s="103"/>
    </row>
    <row r="15" spans="2:8" s="99" customFormat="1" ht="12.75">
      <c r="B15" s="351" t="s">
        <v>8</v>
      </c>
      <c r="C15" s="352"/>
      <c r="D15" s="96">
        <v>389539.83</v>
      </c>
      <c r="E15" s="96">
        <v>383220.01</v>
      </c>
      <c r="F15" s="96">
        <v>561743.77</v>
      </c>
      <c r="G15" s="73">
        <f aca="true" t="shared" si="0" ref="G15:G26">D15+E15-F15</f>
        <v>211016.07000000007</v>
      </c>
      <c r="H15" s="103"/>
    </row>
    <row r="16" spans="2:9" s="99" customFormat="1" ht="12.75">
      <c r="B16" s="351" t="s">
        <v>7</v>
      </c>
      <c r="C16" s="352"/>
      <c r="D16" s="96">
        <v>-92518.66</v>
      </c>
      <c r="E16" s="96">
        <v>113492.02</v>
      </c>
      <c r="F16" s="96">
        <v>85145.7</v>
      </c>
      <c r="G16" s="73">
        <f t="shared" si="0"/>
        <v>-64172.34</v>
      </c>
      <c r="H16" s="103"/>
      <c r="I16" s="104"/>
    </row>
    <row r="17" spans="2:9" s="99" customFormat="1" ht="12.75">
      <c r="B17" s="351" t="s">
        <v>9</v>
      </c>
      <c r="C17" s="352"/>
      <c r="D17" s="96">
        <v>300680.78</v>
      </c>
      <c r="E17" s="96">
        <v>425044</v>
      </c>
      <c r="F17" s="96">
        <v>608246.44</v>
      </c>
      <c r="G17" s="73">
        <f t="shared" si="0"/>
        <v>117478.34000000008</v>
      </c>
      <c r="H17" s="104"/>
      <c r="I17" s="104"/>
    </row>
    <row r="18" spans="2:7" s="99" customFormat="1" ht="12.75">
      <c r="B18" s="351" t="s">
        <v>9</v>
      </c>
      <c r="C18" s="352"/>
      <c r="D18" s="96">
        <v>9644</v>
      </c>
      <c r="E18" s="96">
        <v>4195916.89</v>
      </c>
      <c r="F18" s="96">
        <v>4261550.89</v>
      </c>
      <c r="G18" s="73">
        <f t="shared" si="0"/>
        <v>-55990</v>
      </c>
    </row>
    <row r="19" spans="2:9" s="99" customFormat="1" ht="12.75">
      <c r="B19" s="351" t="s">
        <v>9</v>
      </c>
      <c r="C19" s="352"/>
      <c r="D19" s="96">
        <v>26718.63</v>
      </c>
      <c r="E19" s="96">
        <v>41400</v>
      </c>
      <c r="F19" s="96">
        <v>20423.18</v>
      </c>
      <c r="G19" s="73">
        <f t="shared" si="0"/>
        <v>47695.450000000004</v>
      </c>
      <c r="H19" s="104"/>
      <c r="I19" s="104"/>
    </row>
    <row r="20" spans="2:9" s="99" customFormat="1" ht="12.75">
      <c r="B20" s="351" t="s">
        <v>8</v>
      </c>
      <c r="C20" s="352"/>
      <c r="D20" s="96">
        <v>26662.95</v>
      </c>
      <c r="E20" s="96">
        <v>0</v>
      </c>
      <c r="F20" s="96">
        <v>8002.84</v>
      </c>
      <c r="G20" s="73">
        <f t="shared" si="0"/>
        <v>18660.11</v>
      </c>
      <c r="I20" s="104"/>
    </row>
    <row r="21" spans="2:9" s="99" customFormat="1" ht="12.75">
      <c r="B21" s="351" t="s">
        <v>9</v>
      </c>
      <c r="C21" s="352"/>
      <c r="D21" s="96">
        <v>31157.92</v>
      </c>
      <c r="E21" s="96">
        <v>20500</v>
      </c>
      <c r="F21" s="96">
        <v>392.08</v>
      </c>
      <c r="G21" s="73">
        <f t="shared" si="0"/>
        <v>51265.84</v>
      </c>
      <c r="I21" s="104"/>
    </row>
    <row r="22" spans="2:9" s="99" customFormat="1" ht="12.75">
      <c r="B22" s="351" t="s">
        <v>8</v>
      </c>
      <c r="C22" s="352"/>
      <c r="D22" s="96">
        <v>11435631.28</v>
      </c>
      <c r="E22" s="96">
        <v>21692.02</v>
      </c>
      <c r="F22" s="96">
        <v>6467819.56</v>
      </c>
      <c r="G22" s="73">
        <f t="shared" si="0"/>
        <v>4989503.739999999</v>
      </c>
      <c r="I22" s="104"/>
    </row>
    <row r="23" spans="2:9" s="99" customFormat="1" ht="12.75">
      <c r="B23" s="351" t="s">
        <v>9</v>
      </c>
      <c r="C23" s="352"/>
      <c r="D23" s="96">
        <v>145435.5</v>
      </c>
      <c r="E23" s="96">
        <v>0</v>
      </c>
      <c r="F23" s="96">
        <v>4948</v>
      </c>
      <c r="G23" s="73">
        <f t="shared" si="0"/>
        <v>140487.5</v>
      </c>
      <c r="I23" s="104"/>
    </row>
    <row r="24" spans="2:7" s="99" customFormat="1" ht="12.75">
      <c r="B24" s="351" t="s">
        <v>8</v>
      </c>
      <c r="C24" s="352"/>
      <c r="D24" s="96">
        <v>82763.18</v>
      </c>
      <c r="E24" s="96">
        <v>0</v>
      </c>
      <c r="F24" s="96">
        <v>21.46</v>
      </c>
      <c r="G24" s="73">
        <f t="shared" si="0"/>
        <v>82741.71999999999</v>
      </c>
    </row>
    <row r="25" spans="2:7" s="99" customFormat="1" ht="12.75">
      <c r="B25" s="351" t="s">
        <v>9</v>
      </c>
      <c r="C25" s="352"/>
      <c r="D25" s="96">
        <v>1075650.74</v>
      </c>
      <c r="E25" s="96">
        <v>5487000</v>
      </c>
      <c r="F25" s="96">
        <v>3579781.26</v>
      </c>
      <c r="G25" s="73">
        <f>D25+E25-F25</f>
        <v>2982869.4800000004</v>
      </c>
    </row>
    <row r="26" spans="2:7" s="99" customFormat="1" ht="12.75">
      <c r="B26" s="351" t="s">
        <v>9</v>
      </c>
      <c r="C26" s="352"/>
      <c r="D26" s="96">
        <v>147301.4</v>
      </c>
      <c r="E26" s="96">
        <v>51800</v>
      </c>
      <c r="F26" s="96">
        <v>31938.2</v>
      </c>
      <c r="G26" s="73">
        <f t="shared" si="0"/>
        <v>167163.19999999998</v>
      </c>
    </row>
    <row r="27" spans="2:7" s="99" customFormat="1" ht="12.75">
      <c r="B27" s="351" t="s">
        <v>9</v>
      </c>
      <c r="C27" s="352"/>
      <c r="D27" s="96">
        <v>19263.95</v>
      </c>
      <c r="E27" s="96">
        <v>0</v>
      </c>
      <c r="F27" s="96">
        <v>16.24</v>
      </c>
      <c r="G27" s="73">
        <f>D27+E27-F27</f>
        <v>19247.71</v>
      </c>
    </row>
    <row r="28" spans="2:9" s="99" customFormat="1" ht="12.75">
      <c r="B28" s="114"/>
      <c r="C28" s="115"/>
      <c r="D28" s="115"/>
      <c r="E28" s="115"/>
      <c r="F28" s="115"/>
      <c r="G28" s="116"/>
      <c r="I28" s="77"/>
    </row>
    <row r="29" spans="2:9" ht="12.75">
      <c r="B29" s="76"/>
      <c r="C29" s="72"/>
      <c r="D29" s="72"/>
      <c r="E29" s="77"/>
      <c r="F29" s="71"/>
      <c r="G29" s="374"/>
      <c r="H29" s="78"/>
      <c r="I29" s="77"/>
    </row>
    <row r="30" spans="2:9" ht="12.75">
      <c r="B30" s="375" t="s">
        <v>217</v>
      </c>
      <c r="C30" s="253"/>
      <c r="D30" s="80">
        <f>SUM(D15:D27)</f>
        <v>13597931.499999998</v>
      </c>
      <c r="E30" s="80">
        <f>SUM(E15:E27)</f>
        <v>10740064.94</v>
      </c>
      <c r="F30" s="80">
        <f>SUM(F15:F27)</f>
        <v>15630029.62</v>
      </c>
      <c r="G30" s="81">
        <f>D30+E30-F30</f>
        <v>8707966.819999998</v>
      </c>
      <c r="I30" s="71"/>
    </row>
    <row r="31" spans="2:9" ht="13.5" thickBot="1">
      <c r="B31" s="82"/>
      <c r="C31" s="83"/>
      <c r="D31" s="83"/>
      <c r="E31" s="83"/>
      <c r="F31" s="83"/>
      <c r="G31" s="84"/>
      <c r="I31" s="71"/>
    </row>
    <row r="32" s="71" customFormat="1" ht="13.5" thickTop="1"/>
    <row r="33" s="71" customFormat="1" ht="13.5" thickBot="1"/>
    <row r="34" spans="2:9" ht="13.5" thickTop="1">
      <c r="B34" s="85"/>
      <c r="C34" s="86"/>
      <c r="D34" s="86"/>
      <c r="E34" s="86"/>
      <c r="F34" s="86"/>
      <c r="G34" s="86"/>
      <c r="H34" s="86"/>
      <c r="I34" s="87"/>
    </row>
    <row r="35" spans="2:9" ht="12.75">
      <c r="B35" s="70"/>
      <c r="C35" s="71"/>
      <c r="D35" s="71"/>
      <c r="E35" s="71"/>
      <c r="F35" s="71"/>
      <c r="G35" s="71"/>
      <c r="H35" s="71"/>
      <c r="I35" s="79"/>
    </row>
    <row r="36" spans="2:9" ht="12.75">
      <c r="B36" s="70"/>
      <c r="C36" s="71"/>
      <c r="D36" s="71"/>
      <c r="E36" s="71"/>
      <c r="F36" s="71"/>
      <c r="G36" s="71"/>
      <c r="H36" s="71"/>
      <c r="I36" s="79"/>
    </row>
    <row r="37" spans="2:9" ht="12.75">
      <c r="B37" s="70"/>
      <c r="C37" s="71"/>
      <c r="D37" s="71"/>
      <c r="E37" s="71"/>
      <c r="F37" s="71"/>
      <c r="G37" s="71"/>
      <c r="H37" s="71"/>
      <c r="I37" s="79"/>
    </row>
    <row r="38" spans="2:9" ht="12.75">
      <c r="B38" s="360" t="s">
        <v>16</v>
      </c>
      <c r="C38" s="361"/>
      <c r="D38" s="361"/>
      <c r="E38" s="88"/>
      <c r="F38" s="88"/>
      <c r="G38" s="361" t="s">
        <v>17</v>
      </c>
      <c r="H38" s="361"/>
      <c r="I38" s="362"/>
    </row>
    <row r="39" spans="2:9" ht="12.75">
      <c r="B39" s="70"/>
      <c r="C39" s="71"/>
      <c r="D39" s="71"/>
      <c r="E39" s="71"/>
      <c r="F39" s="71"/>
      <c r="G39" s="71"/>
      <c r="H39" s="71"/>
      <c r="I39" s="79"/>
    </row>
    <row r="40" spans="2:9" ht="12.75">
      <c r="B40" s="70"/>
      <c r="C40" s="71"/>
      <c r="D40" s="71"/>
      <c r="E40" s="71"/>
      <c r="F40" s="71"/>
      <c r="G40" s="71"/>
      <c r="H40" s="71"/>
      <c r="I40" s="79"/>
    </row>
    <row r="41" spans="2:9" ht="12.75">
      <c r="B41" s="353" t="s">
        <v>3</v>
      </c>
      <c r="C41" s="354"/>
      <c r="D41" s="354"/>
      <c r="E41" s="89"/>
      <c r="F41" s="89"/>
      <c r="G41" s="355" t="s">
        <v>89</v>
      </c>
      <c r="H41" s="355"/>
      <c r="I41" s="356"/>
    </row>
    <row r="42" spans="2:9" ht="12.75">
      <c r="B42" s="357" t="s">
        <v>2</v>
      </c>
      <c r="C42" s="358"/>
      <c r="D42" s="358"/>
      <c r="E42" s="90"/>
      <c r="F42" s="90"/>
      <c r="G42" s="358" t="s">
        <v>88</v>
      </c>
      <c r="H42" s="358"/>
      <c r="I42" s="359"/>
    </row>
    <row r="43" spans="2:9" ht="12.75">
      <c r="B43" s="70"/>
      <c r="C43" s="71"/>
      <c r="D43" s="71"/>
      <c r="E43" s="71"/>
      <c r="F43" s="71"/>
      <c r="G43" s="71"/>
      <c r="H43" s="71"/>
      <c r="I43" s="79"/>
    </row>
    <row r="44" spans="2:9" ht="12.75">
      <c r="B44" s="70"/>
      <c r="C44" s="71"/>
      <c r="D44" s="71"/>
      <c r="E44" s="71"/>
      <c r="F44" s="71"/>
      <c r="G44" s="71"/>
      <c r="H44" s="71"/>
      <c r="I44" s="79"/>
    </row>
    <row r="45" spans="2:9" ht="12.75">
      <c r="B45" s="70"/>
      <c r="C45" s="71"/>
      <c r="D45" s="71"/>
      <c r="E45" s="71"/>
      <c r="F45" s="71"/>
      <c r="G45" s="71"/>
      <c r="H45" s="71"/>
      <c r="I45" s="79"/>
    </row>
    <row r="46" spans="2:9" ht="12.75">
      <c r="B46" s="70"/>
      <c r="C46" s="71"/>
      <c r="D46" s="71"/>
      <c r="E46" s="71"/>
      <c r="F46" s="71"/>
      <c r="G46" s="71"/>
      <c r="H46" s="71"/>
      <c r="I46" s="79"/>
    </row>
    <row r="47" spans="2:9" ht="13.5" thickBot="1">
      <c r="B47" s="82"/>
      <c r="C47" s="83"/>
      <c r="D47" s="83"/>
      <c r="E47" s="83"/>
      <c r="F47" s="83"/>
      <c r="G47" s="83"/>
      <c r="H47" s="83"/>
      <c r="I47" s="91"/>
    </row>
    <row r="48" ht="13.5" thickTop="1"/>
  </sheetData>
  <sheetProtection/>
  <mergeCells count="28">
    <mergeCell ref="B41:D41"/>
    <mergeCell ref="G41:I41"/>
    <mergeCell ref="B42:D42"/>
    <mergeCell ref="G42:I42"/>
    <mergeCell ref="B23:C23"/>
    <mergeCell ref="B24:C24"/>
    <mergeCell ref="B25:C25"/>
    <mergeCell ref="B26:C26"/>
    <mergeCell ref="B38:D38"/>
    <mergeCell ref="G38:I38"/>
    <mergeCell ref="B27:C27"/>
    <mergeCell ref="B15:C15"/>
    <mergeCell ref="B16:C16"/>
    <mergeCell ref="B17:C17"/>
    <mergeCell ref="B18:C18"/>
    <mergeCell ref="B19:C19"/>
    <mergeCell ref="B20:C20"/>
    <mergeCell ref="B21:C21"/>
    <mergeCell ref="B22:C22"/>
    <mergeCell ref="H2:I2"/>
    <mergeCell ref="D4:H4"/>
    <mergeCell ref="D6:H6"/>
    <mergeCell ref="D7:H7"/>
    <mergeCell ref="D8:H8"/>
    <mergeCell ref="B12:C13"/>
    <mergeCell ref="D12:D13"/>
    <mergeCell ref="E12:E13"/>
    <mergeCell ref="F12:F13"/>
  </mergeCells>
  <printOptions/>
  <pageMargins left="0.25" right="0.24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9"/>
  <sheetViews>
    <sheetView tabSelected="1" view="pageBreakPreview" zoomScaleSheetLayoutView="100" zoomScalePageLayoutView="0" workbookViewId="0" topLeftCell="A778">
      <selection activeCell="E267" sqref="E267"/>
    </sheetView>
  </sheetViews>
  <sheetFormatPr defaultColWidth="11.421875" defaultRowHeight="12.75"/>
  <cols>
    <col min="1" max="1" width="1.8515625" style="99" customWidth="1"/>
    <col min="2" max="2" width="11.8515625" style="99" bestFit="1" customWidth="1"/>
    <col min="3" max="3" width="10.8515625" style="99" customWidth="1"/>
    <col min="4" max="4" width="11.421875" style="99" customWidth="1"/>
    <col min="5" max="5" width="17.00390625" style="99" customWidth="1"/>
    <col min="6" max="6" width="11.421875" style="99" customWidth="1"/>
    <col min="7" max="7" width="12.7109375" style="99" bestFit="1" customWidth="1"/>
    <col min="8" max="8" width="19.28125" style="99" bestFit="1" customWidth="1"/>
    <col min="9" max="9" width="12.8515625" style="99" bestFit="1" customWidth="1"/>
    <col min="10" max="16384" width="11.421875" style="99" customWidth="1"/>
  </cols>
  <sheetData>
    <row r="1" spans="7:8" ht="12.75">
      <c r="G1" s="370"/>
      <c r="H1" s="370"/>
    </row>
    <row r="3" spans="3:8" ht="22.5">
      <c r="C3" s="368" t="s">
        <v>0</v>
      </c>
      <c r="D3" s="368"/>
      <c r="E3" s="368"/>
      <c r="F3" s="368"/>
      <c r="G3" s="368"/>
      <c r="H3" s="368"/>
    </row>
    <row r="4" spans="3:8" ht="12.75">
      <c r="C4" s="364" t="s">
        <v>206</v>
      </c>
      <c r="D4" s="364"/>
      <c r="E4" s="364"/>
      <c r="F4" s="364"/>
      <c r="G4" s="364"/>
      <c r="H4" s="364"/>
    </row>
    <row r="5" spans="3:8" ht="12.75">
      <c r="C5" s="367" t="s">
        <v>4</v>
      </c>
      <c r="D5" s="367"/>
      <c r="E5" s="367"/>
      <c r="F5" s="367"/>
      <c r="G5" s="367"/>
      <c r="H5" s="367"/>
    </row>
    <row r="6" spans="3:8" ht="12.75">
      <c r="C6" s="367"/>
      <c r="D6" s="367"/>
      <c r="E6" s="367"/>
      <c r="F6" s="367"/>
      <c r="G6" s="367"/>
      <c r="H6" s="367"/>
    </row>
    <row r="7" ht="13.5" thickBot="1"/>
    <row r="8" spans="2:8" s="150" customFormat="1" ht="14.25" thickBot="1" thickTop="1">
      <c r="B8" s="152" t="s">
        <v>37</v>
      </c>
      <c r="C8" s="153"/>
      <c r="D8" s="371" t="s">
        <v>38</v>
      </c>
      <c r="E8" s="372"/>
      <c r="F8" s="373"/>
      <c r="G8" s="152" t="s">
        <v>39</v>
      </c>
      <c r="H8" s="152" t="s">
        <v>1</v>
      </c>
    </row>
    <row r="9" spans="2:8" ht="13.5" thickTop="1">
      <c r="B9" s="156"/>
      <c r="C9" s="157"/>
      <c r="D9" s="157"/>
      <c r="E9" s="157"/>
      <c r="F9" s="157"/>
      <c r="G9" s="157"/>
      <c r="H9" s="158"/>
    </row>
    <row r="10" spans="2:9" ht="12.75">
      <c r="B10" s="101"/>
      <c r="C10" s="77"/>
      <c r="D10" s="93" t="s">
        <v>40</v>
      </c>
      <c r="E10" s="77"/>
      <c r="F10" s="77"/>
      <c r="G10" s="77"/>
      <c r="H10" s="159">
        <v>283785.43</v>
      </c>
      <c r="I10" s="103"/>
    </row>
    <row r="11" spans="2:9" ht="12.75">
      <c r="B11" s="101"/>
      <c r="C11" s="77"/>
      <c r="D11" s="77"/>
      <c r="E11" s="77"/>
      <c r="F11" s="77"/>
      <c r="G11" s="77"/>
      <c r="H11" s="148"/>
      <c r="I11" s="103"/>
    </row>
    <row r="12" spans="2:8" ht="12.75">
      <c r="B12" s="101"/>
      <c r="C12" s="77"/>
      <c r="D12" s="77"/>
      <c r="E12" s="77"/>
      <c r="F12" s="77"/>
      <c r="G12" s="77"/>
      <c r="H12" s="148"/>
    </row>
    <row r="13" spans="2:8" ht="12.75">
      <c r="B13" s="101"/>
      <c r="C13" s="77"/>
      <c r="D13" s="93" t="s">
        <v>42</v>
      </c>
      <c r="E13" s="77"/>
      <c r="F13" s="77"/>
      <c r="G13" s="77"/>
      <c r="H13" s="102">
        <f>SUM(G14:G98)</f>
        <v>342754.43</v>
      </c>
    </row>
    <row r="14" spans="2:8" ht="12.75">
      <c r="B14" s="254">
        <v>40442</v>
      </c>
      <c r="C14" s="255"/>
      <c r="D14" s="256" t="s">
        <v>86</v>
      </c>
      <c r="E14" s="257"/>
      <c r="F14" s="258"/>
      <c r="G14" s="259">
        <v>250</v>
      </c>
      <c r="H14" s="161"/>
    </row>
    <row r="15" spans="2:8" ht="12.75">
      <c r="B15" s="254">
        <v>40968</v>
      </c>
      <c r="C15" s="255"/>
      <c r="D15" s="256" t="s">
        <v>99</v>
      </c>
      <c r="E15" s="257"/>
      <c r="F15" s="258"/>
      <c r="G15" s="259">
        <v>800</v>
      </c>
      <c r="H15" s="161"/>
    </row>
    <row r="16" spans="2:8" ht="12.75">
      <c r="B16" s="260" t="s">
        <v>109</v>
      </c>
      <c r="C16" s="261"/>
      <c r="D16" s="256" t="s">
        <v>107</v>
      </c>
      <c r="E16" s="257"/>
      <c r="F16" s="258"/>
      <c r="G16" s="262">
        <v>3551.4</v>
      </c>
      <c r="H16" s="161"/>
    </row>
    <row r="17" spans="2:8" ht="12.75">
      <c r="B17" s="260" t="s">
        <v>143</v>
      </c>
      <c r="C17" s="263"/>
      <c r="D17" s="256" t="s">
        <v>126</v>
      </c>
      <c r="E17" s="258"/>
      <c r="F17" s="258"/>
      <c r="G17" s="264">
        <v>500</v>
      </c>
      <c r="H17" s="161"/>
    </row>
    <row r="18" spans="2:8" ht="12.75">
      <c r="B18" s="260" t="s">
        <v>143</v>
      </c>
      <c r="C18" s="263"/>
      <c r="D18" s="256" t="s">
        <v>127</v>
      </c>
      <c r="E18" s="257"/>
      <c r="F18" s="258"/>
      <c r="G18" s="264">
        <v>500</v>
      </c>
      <c r="H18" s="161"/>
    </row>
    <row r="19" spans="2:8" ht="12.75">
      <c r="B19" s="260" t="s">
        <v>144</v>
      </c>
      <c r="C19" s="263"/>
      <c r="D19" s="256" t="s">
        <v>128</v>
      </c>
      <c r="E19" s="257"/>
      <c r="F19" s="257"/>
      <c r="G19" s="264">
        <v>500</v>
      </c>
      <c r="H19" s="161"/>
    </row>
    <row r="20" spans="2:8" ht="12.75">
      <c r="B20" s="260" t="s">
        <v>145</v>
      </c>
      <c r="C20" s="263"/>
      <c r="D20" s="256" t="s">
        <v>129</v>
      </c>
      <c r="E20" s="257"/>
      <c r="F20" s="257"/>
      <c r="G20" s="264">
        <v>350</v>
      </c>
      <c r="H20" s="161"/>
    </row>
    <row r="21" spans="2:8" ht="12.75">
      <c r="B21" s="260" t="s">
        <v>146</v>
      </c>
      <c r="C21" s="265"/>
      <c r="D21" s="266" t="s">
        <v>130</v>
      </c>
      <c r="E21" s="257"/>
      <c r="F21" s="257"/>
      <c r="G21" s="267">
        <v>1050</v>
      </c>
      <c r="H21" s="161"/>
    </row>
    <row r="22" spans="2:8" ht="12.75">
      <c r="B22" s="260" t="s">
        <v>147</v>
      </c>
      <c r="C22" s="265"/>
      <c r="D22" s="266" t="s">
        <v>131</v>
      </c>
      <c r="E22" s="257"/>
      <c r="F22" s="257"/>
      <c r="G22" s="267">
        <v>1750</v>
      </c>
      <c r="H22" s="161"/>
    </row>
    <row r="23" spans="2:8" ht="12.75">
      <c r="B23" s="260" t="s">
        <v>147</v>
      </c>
      <c r="C23" s="263"/>
      <c r="D23" s="268" t="s">
        <v>132</v>
      </c>
      <c r="E23" s="257"/>
      <c r="F23" s="257"/>
      <c r="G23" s="264">
        <v>2450</v>
      </c>
      <c r="H23" s="161"/>
    </row>
    <row r="24" spans="2:8" ht="12.75">
      <c r="B24" s="260" t="s">
        <v>148</v>
      </c>
      <c r="C24" s="265"/>
      <c r="D24" s="266" t="s">
        <v>111</v>
      </c>
      <c r="E24" s="257"/>
      <c r="F24" s="257"/>
      <c r="G24" s="267">
        <v>3600</v>
      </c>
      <c r="H24" s="161"/>
    </row>
    <row r="25" spans="2:8" ht="12.75">
      <c r="B25" s="260" t="s">
        <v>149</v>
      </c>
      <c r="C25" s="265"/>
      <c r="D25" s="266" t="s">
        <v>133</v>
      </c>
      <c r="E25" s="257"/>
      <c r="F25" s="257"/>
      <c r="G25" s="267">
        <v>350</v>
      </c>
      <c r="H25" s="161"/>
    </row>
    <row r="26" spans="2:8" ht="12.75">
      <c r="B26" s="260" t="s">
        <v>149</v>
      </c>
      <c r="C26" s="265"/>
      <c r="D26" s="266" t="s">
        <v>134</v>
      </c>
      <c r="E26" s="257"/>
      <c r="F26" s="257"/>
      <c r="G26" s="267">
        <v>350</v>
      </c>
      <c r="H26" s="161"/>
    </row>
    <row r="27" spans="2:8" ht="12.75">
      <c r="B27" s="260" t="s">
        <v>149</v>
      </c>
      <c r="C27" s="263"/>
      <c r="D27" s="268" t="s">
        <v>135</v>
      </c>
      <c r="E27" s="257"/>
      <c r="F27" s="257"/>
      <c r="G27" s="264">
        <v>350</v>
      </c>
      <c r="H27" s="161"/>
    </row>
    <row r="28" spans="2:8" ht="12.75">
      <c r="B28" s="260" t="s">
        <v>149</v>
      </c>
      <c r="C28" s="263"/>
      <c r="D28" s="268" t="s">
        <v>136</v>
      </c>
      <c r="E28" s="257"/>
      <c r="F28" s="257"/>
      <c r="G28" s="264">
        <v>700</v>
      </c>
      <c r="H28" s="161"/>
    </row>
    <row r="29" spans="2:8" ht="12.75">
      <c r="B29" s="260" t="s">
        <v>149</v>
      </c>
      <c r="C29" s="265"/>
      <c r="D29" s="266" t="s">
        <v>137</v>
      </c>
      <c r="E29" s="257"/>
      <c r="F29" s="257"/>
      <c r="G29" s="267">
        <v>700</v>
      </c>
      <c r="H29" s="161"/>
    </row>
    <row r="30" spans="2:8" ht="12.75">
      <c r="B30" s="260" t="s">
        <v>149</v>
      </c>
      <c r="C30" s="265"/>
      <c r="D30" s="266" t="s">
        <v>138</v>
      </c>
      <c r="E30" s="257"/>
      <c r="F30" s="257"/>
      <c r="G30" s="267">
        <v>700</v>
      </c>
      <c r="H30" s="161"/>
    </row>
    <row r="31" spans="2:8" ht="12.75">
      <c r="B31" s="260" t="s">
        <v>149</v>
      </c>
      <c r="C31" s="265"/>
      <c r="D31" s="266" t="s">
        <v>139</v>
      </c>
      <c r="E31" s="257"/>
      <c r="F31" s="257"/>
      <c r="G31" s="267">
        <v>700</v>
      </c>
      <c r="H31" s="161"/>
    </row>
    <row r="32" spans="2:8" ht="12.75">
      <c r="B32" s="260" t="s">
        <v>150</v>
      </c>
      <c r="C32" s="263"/>
      <c r="D32" s="256" t="s">
        <v>140</v>
      </c>
      <c r="E32" s="257"/>
      <c r="F32" s="257"/>
      <c r="G32" s="264">
        <v>3779.66</v>
      </c>
      <c r="H32" s="161"/>
    </row>
    <row r="33" spans="2:8" ht="12.75">
      <c r="B33" s="260" t="s">
        <v>151</v>
      </c>
      <c r="C33" s="263"/>
      <c r="D33" s="256" t="s">
        <v>141</v>
      </c>
      <c r="E33" s="257"/>
      <c r="F33" s="257"/>
      <c r="G33" s="264">
        <v>1500</v>
      </c>
      <c r="H33" s="161"/>
    </row>
    <row r="34" spans="2:8" ht="12.75">
      <c r="B34" s="260" t="s">
        <v>151</v>
      </c>
      <c r="C34" s="263"/>
      <c r="D34" s="256" t="s">
        <v>142</v>
      </c>
      <c r="E34" s="257"/>
      <c r="F34" s="257"/>
      <c r="G34" s="264">
        <v>3000</v>
      </c>
      <c r="H34" s="161"/>
    </row>
    <row r="35" spans="2:8" ht="12.75">
      <c r="B35" s="260" t="s">
        <v>151</v>
      </c>
      <c r="C35" s="263"/>
      <c r="D35" s="256" t="s">
        <v>153</v>
      </c>
      <c r="E35" s="257"/>
      <c r="F35" s="257"/>
      <c r="G35" s="264">
        <v>1500</v>
      </c>
      <c r="H35" s="161"/>
    </row>
    <row r="36" spans="2:8" ht="12.75">
      <c r="B36" s="260" t="s">
        <v>151</v>
      </c>
      <c r="C36" s="263"/>
      <c r="D36" s="256" t="s">
        <v>154</v>
      </c>
      <c r="E36" s="257"/>
      <c r="F36" s="257"/>
      <c r="G36" s="264">
        <v>1500</v>
      </c>
      <c r="H36" s="161"/>
    </row>
    <row r="37" spans="2:8" ht="12.75">
      <c r="B37" s="260" t="s">
        <v>151</v>
      </c>
      <c r="C37" s="263"/>
      <c r="D37" s="256" t="s">
        <v>155</v>
      </c>
      <c r="E37" s="257"/>
      <c r="F37" s="257"/>
      <c r="G37" s="264">
        <v>1500</v>
      </c>
      <c r="H37" s="161"/>
    </row>
    <row r="38" spans="2:8" ht="12.75">
      <c r="B38" s="260" t="s">
        <v>151</v>
      </c>
      <c r="C38" s="263"/>
      <c r="D38" s="256" t="s">
        <v>156</v>
      </c>
      <c r="E38" s="257"/>
      <c r="F38" s="257"/>
      <c r="G38" s="264">
        <v>1500</v>
      </c>
      <c r="H38" s="161"/>
    </row>
    <row r="39" spans="2:8" ht="12.75">
      <c r="B39" s="260" t="s">
        <v>151</v>
      </c>
      <c r="C39" s="263"/>
      <c r="D39" s="256" t="s">
        <v>157</v>
      </c>
      <c r="E39" s="257"/>
      <c r="F39" s="257"/>
      <c r="G39" s="264">
        <v>1500</v>
      </c>
      <c r="H39" s="161"/>
    </row>
    <row r="40" spans="2:8" ht="12.75">
      <c r="B40" s="260" t="s">
        <v>151</v>
      </c>
      <c r="C40" s="263"/>
      <c r="D40" s="256" t="s">
        <v>158</v>
      </c>
      <c r="E40" s="257"/>
      <c r="F40" s="257"/>
      <c r="G40" s="264">
        <v>1500</v>
      </c>
      <c r="H40" s="161"/>
    </row>
    <row r="41" spans="2:8" ht="12.75">
      <c r="B41" s="260" t="s">
        <v>151</v>
      </c>
      <c r="C41" s="263"/>
      <c r="D41" s="256" t="s">
        <v>159</v>
      </c>
      <c r="E41" s="257"/>
      <c r="F41" s="257"/>
      <c r="G41" s="264">
        <v>2000</v>
      </c>
      <c r="H41" s="161"/>
    </row>
    <row r="42" spans="2:8" ht="12.75">
      <c r="B42" s="260" t="s">
        <v>151</v>
      </c>
      <c r="C42" s="263"/>
      <c r="D42" s="256" t="s">
        <v>160</v>
      </c>
      <c r="E42" s="257"/>
      <c r="F42" s="257"/>
      <c r="G42" s="264">
        <v>1000</v>
      </c>
      <c r="H42" s="161"/>
    </row>
    <row r="43" spans="2:8" ht="12.75">
      <c r="B43" s="260" t="s">
        <v>151</v>
      </c>
      <c r="C43" s="263"/>
      <c r="D43" s="256" t="s">
        <v>160</v>
      </c>
      <c r="E43" s="257"/>
      <c r="F43" s="257"/>
      <c r="G43" s="264">
        <v>7565.22</v>
      </c>
      <c r="H43" s="161"/>
    </row>
    <row r="44" spans="2:8" ht="12.75">
      <c r="B44" s="260" t="s">
        <v>151</v>
      </c>
      <c r="C44" s="263"/>
      <c r="D44" s="256" t="s">
        <v>161</v>
      </c>
      <c r="E44" s="257"/>
      <c r="F44" s="257"/>
      <c r="G44" s="264">
        <v>5050</v>
      </c>
      <c r="H44" s="161"/>
    </row>
    <row r="45" spans="2:8" ht="12.75">
      <c r="B45" s="260" t="s">
        <v>151</v>
      </c>
      <c r="C45" s="263"/>
      <c r="D45" s="256" t="s">
        <v>160</v>
      </c>
      <c r="E45" s="257"/>
      <c r="F45" s="257"/>
      <c r="G45" s="264">
        <v>830</v>
      </c>
      <c r="H45" s="161"/>
    </row>
    <row r="46" spans="2:8" ht="12.75">
      <c r="B46" s="260" t="s">
        <v>151</v>
      </c>
      <c r="C46" s="263"/>
      <c r="D46" s="256" t="s">
        <v>162</v>
      </c>
      <c r="E46" s="257"/>
      <c r="F46" s="257"/>
      <c r="G46" s="264">
        <v>3600</v>
      </c>
      <c r="H46" s="161"/>
    </row>
    <row r="47" spans="2:8" ht="12.75">
      <c r="B47" s="260" t="s">
        <v>152</v>
      </c>
      <c r="C47" s="263"/>
      <c r="D47" s="256" t="s">
        <v>163</v>
      </c>
      <c r="E47" s="257"/>
      <c r="F47" s="257"/>
      <c r="G47" s="264">
        <v>928</v>
      </c>
      <c r="H47" s="161"/>
    </row>
    <row r="48" spans="2:8" ht="12.75">
      <c r="B48" s="260" t="s">
        <v>152</v>
      </c>
      <c r="C48" s="263"/>
      <c r="D48" s="256" t="s">
        <v>164</v>
      </c>
      <c r="E48" s="257"/>
      <c r="F48" s="257"/>
      <c r="G48" s="264">
        <v>350</v>
      </c>
      <c r="H48" s="161"/>
    </row>
    <row r="49" spans="2:8" ht="12.75">
      <c r="B49" s="260" t="s">
        <v>152</v>
      </c>
      <c r="C49" s="263"/>
      <c r="D49" s="256" t="s">
        <v>165</v>
      </c>
      <c r="E49" s="257"/>
      <c r="F49" s="257"/>
      <c r="G49" s="264">
        <v>350</v>
      </c>
      <c r="H49" s="161"/>
    </row>
    <row r="50" spans="2:8" ht="12.75">
      <c r="B50" s="260" t="s">
        <v>152</v>
      </c>
      <c r="C50" s="263"/>
      <c r="D50" s="269" t="s">
        <v>112</v>
      </c>
      <c r="E50" s="257"/>
      <c r="F50" s="257"/>
      <c r="G50" s="264">
        <v>350</v>
      </c>
      <c r="H50" s="161"/>
    </row>
    <row r="51" spans="2:8" ht="12.75">
      <c r="B51" s="260" t="s">
        <v>152</v>
      </c>
      <c r="C51" s="263"/>
      <c r="D51" s="269" t="s">
        <v>166</v>
      </c>
      <c r="E51" s="257"/>
      <c r="F51" s="257"/>
      <c r="G51" s="264">
        <v>350</v>
      </c>
      <c r="H51" s="161"/>
    </row>
    <row r="52" spans="2:8" ht="12.75">
      <c r="B52" s="260" t="s">
        <v>152</v>
      </c>
      <c r="C52" s="263"/>
      <c r="D52" s="256" t="s">
        <v>170</v>
      </c>
      <c r="E52" s="257"/>
      <c r="F52" s="257"/>
      <c r="G52" s="264">
        <v>350</v>
      </c>
      <c r="H52" s="161"/>
    </row>
    <row r="53" spans="2:8" ht="12.75">
      <c r="B53" s="260" t="s">
        <v>152</v>
      </c>
      <c r="C53" s="263"/>
      <c r="D53" s="256" t="s">
        <v>129</v>
      </c>
      <c r="E53" s="257"/>
      <c r="F53" s="257"/>
      <c r="G53" s="264">
        <v>1050</v>
      </c>
      <c r="H53" s="161"/>
    </row>
    <row r="54" spans="2:8" ht="12.75">
      <c r="B54" s="260" t="s">
        <v>152</v>
      </c>
      <c r="C54" s="263"/>
      <c r="D54" s="256" t="s">
        <v>171</v>
      </c>
      <c r="E54" s="257"/>
      <c r="F54" s="257"/>
      <c r="G54" s="264">
        <v>1050</v>
      </c>
      <c r="H54" s="161"/>
    </row>
    <row r="55" spans="2:8" ht="12.75">
      <c r="B55" s="260" t="s">
        <v>152</v>
      </c>
      <c r="C55" s="263"/>
      <c r="D55" s="256" t="s">
        <v>172</v>
      </c>
      <c r="E55" s="257"/>
      <c r="F55" s="257"/>
      <c r="G55" s="264">
        <v>1400</v>
      </c>
      <c r="H55" s="161"/>
    </row>
    <row r="56" spans="2:8" ht="12.75">
      <c r="B56" s="260" t="s">
        <v>152</v>
      </c>
      <c r="C56" s="263"/>
      <c r="D56" s="256" t="s">
        <v>173</v>
      </c>
      <c r="E56" s="257"/>
      <c r="F56" s="257"/>
      <c r="G56" s="264">
        <v>1400</v>
      </c>
      <c r="H56" s="161"/>
    </row>
    <row r="57" spans="2:8" ht="12.75">
      <c r="B57" s="260" t="s">
        <v>152</v>
      </c>
      <c r="C57" s="263"/>
      <c r="D57" s="256" t="s">
        <v>174</v>
      </c>
      <c r="E57" s="257"/>
      <c r="F57" s="257"/>
      <c r="G57" s="264">
        <v>1400</v>
      </c>
      <c r="H57" s="161"/>
    </row>
    <row r="58" spans="2:8" ht="12.75">
      <c r="B58" s="260" t="s">
        <v>152</v>
      </c>
      <c r="C58" s="263"/>
      <c r="D58" s="256" t="s">
        <v>175</v>
      </c>
      <c r="E58" s="257"/>
      <c r="F58" s="257"/>
      <c r="G58" s="264">
        <v>3000</v>
      </c>
      <c r="H58" s="161"/>
    </row>
    <row r="59" spans="2:8" ht="12.75">
      <c r="B59" s="260" t="s">
        <v>152</v>
      </c>
      <c r="C59" s="263"/>
      <c r="D59" s="256" t="s">
        <v>176</v>
      </c>
      <c r="E59" s="257"/>
      <c r="F59" s="257"/>
      <c r="G59" s="264">
        <v>1500</v>
      </c>
      <c r="H59" s="161"/>
    </row>
    <row r="60" spans="2:8" ht="12.75">
      <c r="B60" s="260" t="s">
        <v>167</v>
      </c>
      <c r="C60" s="263"/>
      <c r="D60" s="256" t="s">
        <v>177</v>
      </c>
      <c r="E60" s="257"/>
      <c r="F60" s="257"/>
      <c r="G60" s="264">
        <v>4500</v>
      </c>
      <c r="H60" s="161"/>
    </row>
    <row r="61" spans="2:8" ht="12.75">
      <c r="B61" s="260" t="s">
        <v>167</v>
      </c>
      <c r="C61" s="263"/>
      <c r="D61" s="256" t="s">
        <v>178</v>
      </c>
      <c r="E61" s="257"/>
      <c r="F61" s="257"/>
      <c r="G61" s="264">
        <v>500</v>
      </c>
      <c r="H61" s="161"/>
    </row>
    <row r="62" spans="2:8" ht="12.75">
      <c r="B62" s="260" t="s">
        <v>168</v>
      </c>
      <c r="C62" s="263"/>
      <c r="D62" s="256" t="s">
        <v>179</v>
      </c>
      <c r="E62" s="257"/>
      <c r="F62" s="257"/>
      <c r="G62" s="264">
        <v>35529.98</v>
      </c>
      <c r="H62" s="161"/>
    </row>
    <row r="63" spans="2:8" ht="12.75">
      <c r="B63" s="260" t="s">
        <v>169</v>
      </c>
      <c r="C63" s="263"/>
      <c r="D63" s="256" t="s">
        <v>113</v>
      </c>
      <c r="E63" s="257"/>
      <c r="F63" s="257"/>
      <c r="G63" s="264">
        <v>1800</v>
      </c>
      <c r="H63" s="161"/>
    </row>
    <row r="64" spans="2:8" ht="12.75">
      <c r="B64" s="260" t="s">
        <v>169</v>
      </c>
      <c r="C64" s="263"/>
      <c r="D64" s="256" t="s">
        <v>110</v>
      </c>
      <c r="E64" s="257"/>
      <c r="F64" s="257"/>
      <c r="G64" s="264">
        <v>1688</v>
      </c>
      <c r="H64" s="161"/>
    </row>
    <row r="65" spans="2:8" ht="12.75">
      <c r="B65" s="260" t="s">
        <v>169</v>
      </c>
      <c r="C65" s="263"/>
      <c r="D65" s="256" t="s">
        <v>111</v>
      </c>
      <c r="E65" s="257"/>
      <c r="F65" s="257"/>
      <c r="G65" s="264">
        <v>3600</v>
      </c>
      <c r="H65" s="161"/>
    </row>
    <row r="66" spans="2:8" ht="12.75">
      <c r="B66" s="260" t="s">
        <v>169</v>
      </c>
      <c r="C66" s="263"/>
      <c r="D66" s="256" t="s">
        <v>180</v>
      </c>
      <c r="E66" s="257"/>
      <c r="F66" s="257"/>
      <c r="G66" s="264">
        <v>3600</v>
      </c>
      <c r="H66" s="161"/>
    </row>
    <row r="67" spans="2:8" ht="12.75">
      <c r="B67" s="260" t="s">
        <v>169</v>
      </c>
      <c r="C67" s="263"/>
      <c r="D67" s="256" t="s">
        <v>181</v>
      </c>
      <c r="E67" s="257"/>
      <c r="F67" s="257"/>
      <c r="G67" s="264">
        <v>2403.5</v>
      </c>
      <c r="H67" s="161"/>
    </row>
    <row r="68" spans="2:8" ht="12.75">
      <c r="B68" s="260" t="s">
        <v>169</v>
      </c>
      <c r="C68" s="263"/>
      <c r="D68" s="256" t="s">
        <v>182</v>
      </c>
      <c r="E68" s="257"/>
      <c r="F68" s="257"/>
      <c r="G68" s="264">
        <v>1500</v>
      </c>
      <c r="H68" s="161"/>
    </row>
    <row r="69" spans="2:8" ht="12.75">
      <c r="B69" s="260" t="s">
        <v>169</v>
      </c>
      <c r="C69" s="263"/>
      <c r="D69" s="256" t="s">
        <v>183</v>
      </c>
      <c r="E69" s="257"/>
      <c r="F69" s="257"/>
      <c r="G69" s="264">
        <v>1688</v>
      </c>
      <c r="H69" s="161"/>
    </row>
    <row r="70" spans="2:8" ht="12.75">
      <c r="B70" s="260" t="s">
        <v>169</v>
      </c>
      <c r="C70" s="263"/>
      <c r="D70" s="256" t="s">
        <v>115</v>
      </c>
      <c r="E70" s="257"/>
      <c r="F70" s="257"/>
      <c r="G70" s="264">
        <v>1320</v>
      </c>
      <c r="H70" s="161"/>
    </row>
    <row r="71" spans="2:8" ht="12.75">
      <c r="B71" s="260" t="s">
        <v>169</v>
      </c>
      <c r="C71" s="263"/>
      <c r="D71" s="256" t="s">
        <v>102</v>
      </c>
      <c r="E71" s="257"/>
      <c r="F71" s="257"/>
      <c r="G71" s="264">
        <v>4000</v>
      </c>
      <c r="H71" s="161"/>
    </row>
    <row r="72" spans="2:8" ht="12.75">
      <c r="B72" s="260" t="s">
        <v>169</v>
      </c>
      <c r="C72" s="263"/>
      <c r="D72" s="256" t="s">
        <v>106</v>
      </c>
      <c r="E72" s="257"/>
      <c r="F72" s="257"/>
      <c r="G72" s="264">
        <v>2400</v>
      </c>
      <c r="H72" s="161"/>
    </row>
    <row r="73" spans="2:8" ht="12.75">
      <c r="B73" s="260" t="s">
        <v>169</v>
      </c>
      <c r="C73" s="263"/>
      <c r="D73" s="256" t="s">
        <v>114</v>
      </c>
      <c r="E73" s="257"/>
      <c r="F73" s="257"/>
      <c r="G73" s="264">
        <v>1500</v>
      </c>
      <c r="H73" s="161"/>
    </row>
    <row r="74" spans="2:8" ht="12.75">
      <c r="B74" s="260" t="s">
        <v>169</v>
      </c>
      <c r="C74" s="263"/>
      <c r="D74" s="256" t="s">
        <v>184</v>
      </c>
      <c r="E74" s="257"/>
      <c r="F74" s="257"/>
      <c r="G74" s="264">
        <v>3604.5</v>
      </c>
      <c r="H74" s="161"/>
    </row>
    <row r="75" spans="2:8" ht="12.75">
      <c r="B75" s="260" t="s">
        <v>169</v>
      </c>
      <c r="C75" s="263"/>
      <c r="D75" s="256" t="s">
        <v>185</v>
      </c>
      <c r="E75" s="257"/>
      <c r="F75" s="257"/>
      <c r="G75" s="264">
        <v>2163</v>
      </c>
      <c r="H75" s="161"/>
    </row>
    <row r="76" spans="2:8" ht="12.75">
      <c r="B76" s="260" t="s">
        <v>169</v>
      </c>
      <c r="C76" s="263"/>
      <c r="D76" s="256" t="s">
        <v>186</v>
      </c>
      <c r="E76" s="257"/>
      <c r="F76" s="257"/>
      <c r="G76" s="264">
        <v>2163</v>
      </c>
      <c r="H76" s="161"/>
    </row>
    <row r="77" spans="2:8" ht="12.75">
      <c r="B77" s="260" t="s">
        <v>169</v>
      </c>
      <c r="C77" s="263"/>
      <c r="D77" s="256" t="s">
        <v>187</v>
      </c>
      <c r="E77" s="257"/>
      <c r="F77" s="257"/>
      <c r="G77" s="264">
        <v>2163</v>
      </c>
      <c r="H77" s="161"/>
    </row>
    <row r="78" spans="2:8" ht="12.75">
      <c r="B78" s="260" t="s">
        <v>169</v>
      </c>
      <c r="C78" s="263"/>
      <c r="D78" s="256" t="s">
        <v>188</v>
      </c>
      <c r="E78" s="257"/>
      <c r="F78" s="257"/>
      <c r="G78" s="264">
        <v>2163</v>
      </c>
      <c r="H78" s="161"/>
    </row>
    <row r="79" spans="2:8" ht="12.75">
      <c r="B79" s="260" t="s">
        <v>169</v>
      </c>
      <c r="C79" s="263"/>
      <c r="D79" s="256" t="s">
        <v>189</v>
      </c>
      <c r="E79" s="257"/>
      <c r="F79" s="257"/>
      <c r="G79" s="264">
        <v>2163</v>
      </c>
      <c r="H79" s="161"/>
    </row>
    <row r="80" spans="2:8" ht="12.75">
      <c r="B80" s="260" t="s">
        <v>169</v>
      </c>
      <c r="C80" s="263"/>
      <c r="D80" s="256" t="s">
        <v>190</v>
      </c>
      <c r="E80" s="257"/>
      <c r="F80" s="257"/>
      <c r="G80" s="264">
        <v>2163</v>
      </c>
      <c r="H80" s="161"/>
    </row>
    <row r="81" spans="2:8" ht="12.75">
      <c r="B81" s="260" t="s">
        <v>169</v>
      </c>
      <c r="C81" s="263"/>
      <c r="D81" s="256" t="s">
        <v>191</v>
      </c>
      <c r="E81" s="257"/>
      <c r="F81" s="257"/>
      <c r="G81" s="264">
        <v>1154</v>
      </c>
      <c r="H81" s="161"/>
    </row>
    <row r="82" spans="2:8" ht="12.75">
      <c r="B82" s="260" t="s">
        <v>169</v>
      </c>
      <c r="C82" s="263"/>
      <c r="D82" s="256" t="s">
        <v>192</v>
      </c>
      <c r="E82" s="257"/>
      <c r="F82" s="257"/>
      <c r="G82" s="264">
        <v>47364.51</v>
      </c>
      <c r="H82" s="161"/>
    </row>
    <row r="83" spans="2:8" ht="12.75">
      <c r="B83" s="260" t="s">
        <v>169</v>
      </c>
      <c r="C83" s="263"/>
      <c r="D83" s="256" t="s">
        <v>117</v>
      </c>
      <c r="E83" s="257"/>
      <c r="F83" s="257"/>
      <c r="G83" s="264">
        <v>6380</v>
      </c>
      <c r="H83" s="161"/>
    </row>
    <row r="84" spans="2:8" ht="12.75">
      <c r="B84" s="260" t="s">
        <v>197</v>
      </c>
      <c r="C84" s="263"/>
      <c r="D84" s="256" t="s">
        <v>193</v>
      </c>
      <c r="E84" s="257"/>
      <c r="F84" s="257"/>
      <c r="G84" s="264">
        <v>1900</v>
      </c>
      <c r="H84" s="161"/>
    </row>
    <row r="85" spans="2:8" ht="12.75">
      <c r="B85" s="260" t="s">
        <v>197</v>
      </c>
      <c r="C85" s="263"/>
      <c r="D85" s="256" t="s">
        <v>194</v>
      </c>
      <c r="E85" s="257"/>
      <c r="F85" s="257"/>
      <c r="G85" s="264">
        <v>3306.87</v>
      </c>
      <c r="H85" s="161"/>
    </row>
    <row r="86" spans="2:8" ht="12.75">
      <c r="B86" s="260" t="s">
        <v>197</v>
      </c>
      <c r="C86" s="263"/>
      <c r="D86" s="256" t="s">
        <v>195</v>
      </c>
      <c r="E86" s="257"/>
      <c r="F86" s="257"/>
      <c r="G86" s="264">
        <v>6061.65</v>
      </c>
      <c r="H86" s="161"/>
    </row>
    <row r="87" spans="2:8" ht="12.75">
      <c r="B87" s="260" t="s">
        <v>197</v>
      </c>
      <c r="C87" s="263"/>
      <c r="D87" s="256" t="s">
        <v>116</v>
      </c>
      <c r="E87" s="257"/>
      <c r="F87" s="257"/>
      <c r="G87" s="264">
        <v>7079</v>
      </c>
      <c r="H87" s="161"/>
    </row>
    <row r="88" spans="2:8" ht="12.75">
      <c r="B88" s="260" t="s">
        <v>197</v>
      </c>
      <c r="C88" s="263"/>
      <c r="D88" s="256" t="s">
        <v>196</v>
      </c>
      <c r="E88" s="257"/>
      <c r="F88" s="257"/>
      <c r="G88" s="264">
        <v>2000</v>
      </c>
      <c r="H88" s="161"/>
    </row>
    <row r="89" spans="2:8" ht="12.75">
      <c r="B89" s="260" t="s">
        <v>197</v>
      </c>
      <c r="C89" s="263"/>
      <c r="D89" s="256" t="s">
        <v>198</v>
      </c>
      <c r="E89" s="257"/>
      <c r="F89" s="257"/>
      <c r="G89" s="264">
        <v>1200</v>
      </c>
      <c r="H89" s="161"/>
    </row>
    <row r="90" spans="2:8" ht="12.75">
      <c r="B90" s="260" t="s">
        <v>197</v>
      </c>
      <c r="C90" s="263"/>
      <c r="D90" s="256" t="s">
        <v>199</v>
      </c>
      <c r="E90" s="257"/>
      <c r="F90" s="257"/>
      <c r="G90" s="264">
        <v>49450.8</v>
      </c>
      <c r="H90" s="161"/>
    </row>
    <row r="91" spans="2:8" ht="12.75">
      <c r="B91" s="260" t="s">
        <v>205</v>
      </c>
      <c r="C91" s="263"/>
      <c r="D91" s="256" t="s">
        <v>200</v>
      </c>
      <c r="E91" s="257"/>
      <c r="F91" s="257"/>
      <c r="G91" s="264">
        <v>5416.54</v>
      </c>
      <c r="H91" s="161"/>
    </row>
    <row r="92" spans="2:8" ht="12.75">
      <c r="B92" s="260" t="s">
        <v>205</v>
      </c>
      <c r="C92" s="263"/>
      <c r="D92" s="256" t="s">
        <v>201</v>
      </c>
      <c r="E92" s="257"/>
      <c r="F92" s="257"/>
      <c r="G92" s="264">
        <v>4560</v>
      </c>
      <c r="H92" s="161"/>
    </row>
    <row r="93" spans="2:8" ht="12.75">
      <c r="B93" s="260" t="s">
        <v>205</v>
      </c>
      <c r="C93" s="263"/>
      <c r="D93" s="256" t="s">
        <v>202</v>
      </c>
      <c r="E93" s="257"/>
      <c r="F93" s="257"/>
      <c r="G93" s="264">
        <v>998</v>
      </c>
      <c r="H93" s="161"/>
    </row>
    <row r="94" spans="2:8" ht="12.75">
      <c r="B94" s="260" t="s">
        <v>205</v>
      </c>
      <c r="C94" s="263"/>
      <c r="D94" s="256" t="s">
        <v>199</v>
      </c>
      <c r="E94" s="257"/>
      <c r="F94" s="257"/>
      <c r="G94" s="264">
        <v>13316.8</v>
      </c>
      <c r="H94" s="161"/>
    </row>
    <row r="95" spans="2:8" ht="12.75">
      <c r="B95" s="260" t="s">
        <v>205</v>
      </c>
      <c r="C95" s="263"/>
      <c r="D95" s="256" t="s">
        <v>203</v>
      </c>
      <c r="E95" s="257"/>
      <c r="F95" s="257"/>
      <c r="G95" s="264">
        <v>6000</v>
      </c>
      <c r="H95" s="161"/>
    </row>
    <row r="96" spans="2:8" ht="12.75">
      <c r="B96" s="260" t="s">
        <v>205</v>
      </c>
      <c r="C96" s="263"/>
      <c r="D96" s="256" t="s">
        <v>121</v>
      </c>
      <c r="E96" s="257"/>
      <c r="F96" s="257"/>
      <c r="G96" s="264">
        <v>20000</v>
      </c>
      <c r="H96" s="161"/>
    </row>
    <row r="97" spans="2:8" ht="12.75">
      <c r="B97" s="260" t="s">
        <v>205</v>
      </c>
      <c r="C97" s="263"/>
      <c r="D97" s="256" t="s">
        <v>204</v>
      </c>
      <c r="E97" s="257"/>
      <c r="F97" s="257"/>
      <c r="G97" s="264">
        <v>7000</v>
      </c>
      <c r="H97" s="161"/>
    </row>
    <row r="98" spans="2:8" ht="12.75">
      <c r="B98" s="260" t="s">
        <v>205</v>
      </c>
      <c r="C98" s="263"/>
      <c r="D98" s="256" t="s">
        <v>108</v>
      </c>
      <c r="E98" s="257"/>
      <c r="F98" s="257"/>
      <c r="G98" s="264">
        <v>7000</v>
      </c>
      <c r="H98" s="161"/>
    </row>
    <row r="99" spans="2:8" ht="12.75">
      <c r="B99" s="162"/>
      <c r="C99" s="92"/>
      <c r="D99" s="163"/>
      <c r="E99" s="95"/>
      <c r="F99" s="75"/>
      <c r="G99" s="164"/>
      <c r="H99" s="148"/>
    </row>
    <row r="100" spans="2:8" ht="12.75">
      <c r="B100" s="162"/>
      <c r="C100" s="92"/>
      <c r="D100" s="163"/>
      <c r="E100" s="95"/>
      <c r="F100" s="75"/>
      <c r="G100" s="164"/>
      <c r="H100" s="148"/>
    </row>
    <row r="101" spans="2:8" ht="12.75">
      <c r="B101" s="165"/>
      <c r="C101" s="92"/>
      <c r="D101" s="166" t="s">
        <v>83</v>
      </c>
      <c r="E101" s="95"/>
      <c r="F101" s="75"/>
      <c r="G101" s="164"/>
      <c r="H101" s="167">
        <f>G103</f>
        <v>2979</v>
      </c>
    </row>
    <row r="102" spans="2:8" ht="12.75">
      <c r="B102" s="165"/>
      <c r="C102" s="92"/>
      <c r="D102" s="163"/>
      <c r="E102" s="95"/>
      <c r="F102" s="75"/>
      <c r="G102" s="164"/>
      <c r="H102" s="148"/>
    </row>
    <row r="103" spans="2:8" ht="12.75">
      <c r="B103" s="237">
        <v>41403</v>
      </c>
      <c r="C103" s="238"/>
      <c r="D103" s="239" t="s">
        <v>212</v>
      </c>
      <c r="E103" s="240"/>
      <c r="F103" s="71"/>
      <c r="G103" s="241">
        <v>2979</v>
      </c>
      <c r="H103" s="168"/>
    </row>
    <row r="104" spans="2:8" ht="12.75">
      <c r="B104" s="101"/>
      <c r="C104" s="77"/>
      <c r="D104" s="77"/>
      <c r="E104" s="77"/>
      <c r="F104" s="77"/>
      <c r="G104" s="169"/>
      <c r="H104" s="148"/>
    </row>
    <row r="105" spans="2:8" ht="12.75">
      <c r="B105" s="101"/>
      <c r="C105" s="77"/>
      <c r="D105" s="77"/>
      <c r="E105" s="77"/>
      <c r="F105" s="77"/>
      <c r="G105" s="169"/>
      <c r="H105" s="148"/>
    </row>
    <row r="106" spans="2:8" ht="12.75">
      <c r="B106" s="101"/>
      <c r="C106" s="77"/>
      <c r="D106" s="77"/>
      <c r="E106" s="77"/>
      <c r="F106" s="77"/>
      <c r="G106" s="77"/>
      <c r="H106" s="148"/>
    </row>
    <row r="107" spans="2:8" ht="13.5" thickBot="1">
      <c r="B107" s="170"/>
      <c r="C107" s="171"/>
      <c r="D107" s="172" t="s">
        <v>43</v>
      </c>
      <c r="E107" s="171"/>
      <c r="F107" s="171"/>
      <c r="G107" s="171"/>
      <c r="H107" s="173">
        <f>H10-H13+H101</f>
        <v>-55990</v>
      </c>
    </row>
    <row r="108" spans="2:8" ht="13.5" thickTop="1">
      <c r="B108" s="77"/>
      <c r="C108" s="77"/>
      <c r="D108" s="77"/>
      <c r="E108" s="77"/>
      <c r="F108" s="77"/>
      <c r="G108" s="77"/>
      <c r="H108" s="77"/>
    </row>
    <row r="109" spans="2:8" ht="12.75">
      <c r="B109" s="77"/>
      <c r="C109" s="77"/>
      <c r="D109" s="77"/>
      <c r="E109" s="77"/>
      <c r="F109" s="77"/>
      <c r="G109" s="77"/>
      <c r="H109" s="77"/>
    </row>
    <row r="110" spans="2:8" ht="12.75">
      <c r="B110" s="77"/>
      <c r="C110" s="77"/>
      <c r="D110" s="77"/>
      <c r="E110" s="77"/>
      <c r="F110" s="77"/>
      <c r="G110" s="77"/>
      <c r="H110" s="77"/>
    </row>
    <row r="111" spans="2:8" ht="12.75">
      <c r="B111" s="77"/>
      <c r="C111" s="77"/>
      <c r="D111" s="77"/>
      <c r="E111" s="77"/>
      <c r="F111" s="77"/>
      <c r="G111" s="77"/>
      <c r="H111" s="77"/>
    </row>
    <row r="112" spans="2:8" ht="12.75">
      <c r="B112" s="77"/>
      <c r="C112" s="77"/>
      <c r="D112" s="77"/>
      <c r="E112" s="77"/>
      <c r="F112" s="77"/>
      <c r="G112" s="77"/>
      <c r="H112" s="77"/>
    </row>
    <row r="113" spans="2:8" ht="12.75">
      <c r="B113" s="77"/>
      <c r="C113" s="77"/>
      <c r="D113" s="77"/>
      <c r="E113" s="77"/>
      <c r="F113" s="77"/>
      <c r="G113" s="77"/>
      <c r="H113" s="77"/>
    </row>
    <row r="114" spans="2:8" ht="12.75">
      <c r="B114" s="77"/>
      <c r="C114" s="77"/>
      <c r="D114" s="77"/>
      <c r="E114" s="77"/>
      <c r="F114" s="77"/>
      <c r="G114" s="77"/>
      <c r="H114" s="77"/>
    </row>
    <row r="115" spans="2:8" ht="12.75">
      <c r="B115" s="77"/>
      <c r="C115" s="77"/>
      <c r="D115" s="77"/>
      <c r="E115" s="77"/>
      <c r="F115" s="77"/>
      <c r="G115" s="77"/>
      <c r="H115" s="77"/>
    </row>
    <row r="117" spans="3:8" ht="22.5">
      <c r="C117" s="368" t="s">
        <v>0</v>
      </c>
      <c r="D117" s="368"/>
      <c r="E117" s="368"/>
      <c r="F117" s="368"/>
      <c r="G117" s="368"/>
      <c r="H117" s="368"/>
    </row>
    <row r="118" spans="3:8" ht="12.75">
      <c r="C118" s="367" t="s">
        <v>4</v>
      </c>
      <c r="D118" s="367"/>
      <c r="E118" s="367"/>
      <c r="F118" s="367"/>
      <c r="G118" s="367"/>
      <c r="H118" s="367"/>
    </row>
    <row r="119" spans="3:10" ht="12.75">
      <c r="C119" s="364" t="s">
        <v>209</v>
      </c>
      <c r="D119" s="364"/>
      <c r="E119" s="364"/>
      <c r="F119" s="364"/>
      <c r="G119" s="364"/>
      <c r="H119" s="364"/>
      <c r="I119" s="150"/>
      <c r="J119" s="150"/>
    </row>
    <row r="120" spans="3:8" ht="12.75">
      <c r="C120" s="363"/>
      <c r="D120" s="363"/>
      <c r="E120" s="363"/>
      <c r="F120" s="363"/>
      <c r="G120" s="363"/>
      <c r="H120" s="363"/>
    </row>
    <row r="121" ht="12.75">
      <c r="I121" s="103"/>
    </row>
    <row r="122" ht="13.5" thickBot="1"/>
    <row r="123" spans="2:8" ht="14.25" thickBot="1" thickTop="1">
      <c r="B123" s="152" t="s">
        <v>37</v>
      </c>
      <c r="C123" s="153"/>
      <c r="D123" s="153" t="s">
        <v>38</v>
      </c>
      <c r="E123" s="154"/>
      <c r="F123" s="155"/>
      <c r="G123" s="152" t="s">
        <v>39</v>
      </c>
      <c r="H123" s="152" t="s">
        <v>1</v>
      </c>
    </row>
    <row r="124" spans="1:10" s="150" customFormat="1" ht="13.5" thickTop="1">
      <c r="A124" s="99"/>
      <c r="B124" s="156"/>
      <c r="C124" s="157"/>
      <c r="D124" s="157"/>
      <c r="E124" s="157"/>
      <c r="F124" s="157"/>
      <c r="G124" s="157"/>
      <c r="H124" s="158"/>
      <c r="I124" s="99"/>
      <c r="J124" s="99"/>
    </row>
    <row r="125" spans="1:8" ht="12.75">
      <c r="A125" s="150"/>
      <c r="B125" s="101"/>
      <c r="C125" s="77"/>
      <c r="D125" s="93" t="s">
        <v>40</v>
      </c>
      <c r="E125" s="77"/>
      <c r="F125" s="77"/>
      <c r="G125" s="77"/>
      <c r="H125" s="174">
        <v>79573.66</v>
      </c>
    </row>
    <row r="126" spans="2:8" ht="12.75">
      <c r="B126" s="101"/>
      <c r="C126" s="77"/>
      <c r="D126" s="93"/>
      <c r="E126" s="77"/>
      <c r="F126" s="77"/>
      <c r="G126" s="77"/>
      <c r="H126" s="102"/>
    </row>
    <row r="127" spans="2:8" ht="12.75">
      <c r="B127" s="101"/>
      <c r="C127" s="77"/>
      <c r="D127" s="77"/>
      <c r="E127" s="77"/>
      <c r="F127" s="77"/>
      <c r="G127" s="77"/>
      <c r="H127" s="148"/>
    </row>
    <row r="128" spans="2:8" ht="12.75">
      <c r="B128" s="101"/>
      <c r="C128" s="77"/>
      <c r="D128" s="160" t="s">
        <v>41</v>
      </c>
      <c r="E128" s="77"/>
      <c r="F128" s="77"/>
      <c r="G128" s="77"/>
      <c r="H128" s="148"/>
    </row>
    <row r="129" spans="2:8" ht="12.75">
      <c r="B129" s="101"/>
      <c r="C129" s="77"/>
      <c r="D129" s="160"/>
      <c r="E129" s="77"/>
      <c r="F129" s="77"/>
      <c r="G129" s="77"/>
      <c r="H129" s="148"/>
    </row>
    <row r="130" spans="2:8" ht="12.75">
      <c r="B130" s="101"/>
      <c r="C130" s="77"/>
      <c r="D130" s="160"/>
      <c r="E130" s="77"/>
      <c r="F130" s="77"/>
      <c r="G130" s="77"/>
      <c r="H130" s="148"/>
    </row>
    <row r="131" spans="2:8" ht="12.75">
      <c r="B131" s="101"/>
      <c r="C131" s="77"/>
      <c r="D131" s="77"/>
      <c r="E131" s="77"/>
      <c r="F131" s="77"/>
      <c r="G131" s="77"/>
      <c r="H131" s="148"/>
    </row>
    <row r="132" spans="2:8" ht="12.75">
      <c r="B132" s="101"/>
      <c r="C132" s="77"/>
      <c r="D132" s="93" t="s">
        <v>42</v>
      </c>
      <c r="E132" s="77"/>
      <c r="F132" s="77"/>
      <c r="G132" s="77"/>
      <c r="H132" s="102">
        <f>SUM(G134:G140)</f>
        <v>28373</v>
      </c>
    </row>
    <row r="133" spans="2:8" ht="12.75">
      <c r="B133" s="242"/>
      <c r="C133" s="176"/>
      <c r="D133" s="177"/>
      <c r="E133" s="95"/>
      <c r="F133" s="178"/>
      <c r="G133" s="178"/>
      <c r="H133" s="148"/>
    </row>
    <row r="134" spans="2:8" ht="12.75">
      <c r="B134" s="271">
        <v>41528</v>
      </c>
      <c r="C134" s="236"/>
      <c r="D134" s="248" t="s">
        <v>103</v>
      </c>
      <c r="E134" s="77"/>
      <c r="F134" s="96"/>
      <c r="G134" s="249">
        <v>2000</v>
      </c>
      <c r="H134" s="148"/>
    </row>
    <row r="135" spans="2:8" ht="12.75">
      <c r="B135" s="271">
        <v>41535</v>
      </c>
      <c r="C135" s="236"/>
      <c r="D135" s="247" t="s">
        <v>103</v>
      </c>
      <c r="E135" s="95"/>
      <c r="F135" s="178"/>
      <c r="G135" s="272">
        <v>7000</v>
      </c>
      <c r="H135" s="148"/>
    </row>
    <row r="136" spans="2:8" ht="12.75">
      <c r="B136" s="271">
        <v>41535</v>
      </c>
      <c r="C136" s="236"/>
      <c r="D136" s="248" t="s">
        <v>103</v>
      </c>
      <c r="E136" s="95"/>
      <c r="F136" s="178"/>
      <c r="G136" s="249">
        <v>2000</v>
      </c>
      <c r="H136" s="148"/>
    </row>
    <row r="137" spans="2:8" ht="12.75">
      <c r="B137" s="271">
        <v>41542</v>
      </c>
      <c r="C137" s="236"/>
      <c r="D137" s="248" t="s">
        <v>104</v>
      </c>
      <c r="F137" s="96"/>
      <c r="G137" s="249">
        <v>3000</v>
      </c>
      <c r="H137" s="148"/>
    </row>
    <row r="138" spans="2:8" ht="12.75">
      <c r="B138" s="271">
        <v>41542</v>
      </c>
      <c r="C138" s="236"/>
      <c r="D138" s="270" t="s">
        <v>207</v>
      </c>
      <c r="E138" s="77"/>
      <c r="F138" s="96"/>
      <c r="G138" s="249">
        <v>2346</v>
      </c>
      <c r="H138" s="148"/>
    </row>
    <row r="139" spans="2:8" ht="12.75">
      <c r="B139" s="271">
        <v>41542</v>
      </c>
      <c r="C139" s="236"/>
      <c r="D139" s="270" t="s">
        <v>208</v>
      </c>
      <c r="E139" s="77"/>
      <c r="F139" s="96"/>
      <c r="G139" s="272">
        <v>12027</v>
      </c>
      <c r="H139" s="148"/>
    </row>
    <row r="140" spans="2:8" ht="12.75">
      <c r="B140" s="175"/>
      <c r="C140" s="176"/>
      <c r="D140" s="77"/>
      <c r="E140" s="77"/>
      <c r="F140" s="96"/>
      <c r="G140" s="96"/>
      <c r="H140" s="148"/>
    </row>
    <row r="141" spans="2:8" ht="12.75">
      <c r="B141" s="112"/>
      <c r="C141" s="74"/>
      <c r="D141" s="77"/>
      <c r="E141" s="77"/>
      <c r="F141" s="77"/>
      <c r="G141" s="169"/>
      <c r="H141" s="148"/>
    </row>
    <row r="142" spans="2:8" ht="12.75">
      <c r="B142" s="112"/>
      <c r="C142" s="74"/>
      <c r="D142" s="93" t="s">
        <v>81</v>
      </c>
      <c r="E142" s="77"/>
      <c r="F142" s="77"/>
      <c r="G142" s="96"/>
      <c r="H142" s="179">
        <f>SUM(G144:G147)</f>
        <v>115373</v>
      </c>
    </row>
    <row r="143" spans="2:8" ht="12.75">
      <c r="B143" s="112"/>
      <c r="C143" s="74"/>
      <c r="D143" s="77"/>
      <c r="E143" s="77"/>
      <c r="F143" s="77"/>
      <c r="G143" s="169"/>
      <c r="H143" s="148"/>
    </row>
    <row r="144" spans="2:8" ht="12.75">
      <c r="B144" s="180">
        <v>40732</v>
      </c>
      <c r="C144" s="75"/>
      <c r="D144" s="95" t="s">
        <v>216</v>
      </c>
      <c r="E144" s="95"/>
      <c r="F144" s="181"/>
      <c r="G144" s="181">
        <v>40000</v>
      </c>
      <c r="H144" s="148"/>
    </row>
    <row r="145" spans="2:8" ht="12.75">
      <c r="B145" s="180">
        <v>40801</v>
      </c>
      <c r="C145" s="75"/>
      <c r="D145" s="95" t="s">
        <v>216</v>
      </c>
      <c r="E145" s="95"/>
      <c r="F145" s="181"/>
      <c r="G145" s="181">
        <v>40000</v>
      </c>
      <c r="H145" s="148"/>
    </row>
    <row r="146" spans="2:8" ht="12.75">
      <c r="B146" s="112">
        <v>41046</v>
      </c>
      <c r="C146" s="74"/>
      <c r="D146" s="95" t="s">
        <v>216</v>
      </c>
      <c r="E146" s="77"/>
      <c r="F146" s="182"/>
      <c r="G146" s="182">
        <v>35373</v>
      </c>
      <c r="H146" s="148"/>
    </row>
    <row r="147" spans="2:8" ht="13.5" thickBot="1">
      <c r="B147" s="180"/>
      <c r="C147" s="74"/>
      <c r="D147" s="183"/>
      <c r="E147" s="77"/>
      <c r="F147" s="77"/>
      <c r="G147" s="184"/>
      <c r="H147" s="148"/>
    </row>
    <row r="148" spans="2:10" ht="12.75">
      <c r="B148" s="112"/>
      <c r="C148" s="74"/>
      <c r="D148" s="77"/>
      <c r="E148" s="77"/>
      <c r="F148" s="77"/>
      <c r="G148" s="169"/>
      <c r="H148" s="148"/>
      <c r="J148" s="103"/>
    </row>
    <row r="149" spans="2:8" ht="12.75">
      <c r="B149" s="112"/>
      <c r="C149" s="74"/>
      <c r="D149" s="77"/>
      <c r="E149" s="77"/>
      <c r="F149" s="77"/>
      <c r="G149" s="169"/>
      <c r="H149" s="148"/>
    </row>
    <row r="150" spans="2:8" ht="12.75">
      <c r="B150" s="112"/>
      <c r="C150" s="77"/>
      <c r="D150" s="77"/>
      <c r="E150" s="77"/>
      <c r="F150" s="77"/>
      <c r="G150" s="77"/>
      <c r="H150" s="148"/>
    </row>
    <row r="151" spans="2:8" ht="12.75">
      <c r="B151" s="101"/>
      <c r="C151" s="77"/>
      <c r="D151" s="77"/>
      <c r="E151" s="77"/>
      <c r="F151" s="77"/>
      <c r="G151" s="77"/>
      <c r="H151" s="148"/>
    </row>
    <row r="152" spans="2:8" ht="12.75">
      <c r="B152" s="101"/>
      <c r="C152" s="77"/>
      <c r="D152" s="77"/>
      <c r="E152" s="77"/>
      <c r="F152" s="77"/>
      <c r="G152" s="77"/>
      <c r="H152" s="148"/>
    </row>
    <row r="153" spans="2:8" ht="12.75">
      <c r="B153" s="101"/>
      <c r="C153" s="77"/>
      <c r="D153" s="77"/>
      <c r="E153" s="77"/>
      <c r="F153" s="77"/>
      <c r="G153" s="77"/>
      <c r="H153" s="148"/>
    </row>
    <row r="154" spans="2:8" ht="13.5" thickBot="1">
      <c r="B154" s="101"/>
      <c r="C154" s="77"/>
      <c r="D154" s="93" t="s">
        <v>43</v>
      </c>
      <c r="E154" s="77"/>
      <c r="F154" s="77"/>
      <c r="G154" s="77"/>
      <c r="H154" s="173">
        <f>H125-H132-H142</f>
        <v>-64172.34</v>
      </c>
    </row>
    <row r="155" spans="2:8" ht="13.5" thickTop="1">
      <c r="B155" s="101"/>
      <c r="C155" s="77"/>
      <c r="D155" s="77"/>
      <c r="E155" s="77"/>
      <c r="F155" s="77"/>
      <c r="G155" s="77"/>
      <c r="H155" s="148"/>
    </row>
    <row r="156" spans="2:8" ht="12.75">
      <c r="B156" s="101"/>
      <c r="C156" s="77"/>
      <c r="D156" s="77"/>
      <c r="E156" s="77"/>
      <c r="F156" s="77"/>
      <c r="G156" s="77"/>
      <c r="H156" s="148"/>
    </row>
    <row r="157" spans="2:8" ht="12.75">
      <c r="B157" s="101"/>
      <c r="C157" s="77"/>
      <c r="D157" s="77"/>
      <c r="E157" s="77"/>
      <c r="F157" s="77"/>
      <c r="G157" s="77"/>
      <c r="H157" s="148"/>
    </row>
    <row r="158" spans="2:8" ht="13.5" thickBot="1">
      <c r="B158" s="170"/>
      <c r="C158" s="171"/>
      <c r="D158" s="171"/>
      <c r="E158" s="171"/>
      <c r="F158" s="171"/>
      <c r="G158" s="171"/>
      <c r="H158" s="185"/>
    </row>
    <row r="159" ht="13.5" thickTop="1"/>
    <row r="173" spans="3:8" ht="22.5">
      <c r="C173" s="368" t="s">
        <v>0</v>
      </c>
      <c r="D173" s="368"/>
      <c r="E173" s="368"/>
      <c r="F173" s="368"/>
      <c r="G173" s="368"/>
      <c r="H173" s="368"/>
    </row>
    <row r="174" spans="3:8" ht="12.75">
      <c r="C174" s="367" t="s">
        <v>4</v>
      </c>
      <c r="D174" s="367"/>
      <c r="E174" s="367"/>
      <c r="F174" s="367"/>
      <c r="G174" s="367"/>
      <c r="H174" s="367"/>
    </row>
    <row r="175" spans="3:8" ht="12.75">
      <c r="C175" s="364" t="s">
        <v>209</v>
      </c>
      <c r="D175" s="364"/>
      <c r="E175" s="364"/>
      <c r="F175" s="364"/>
      <c r="G175" s="364"/>
      <c r="H175" s="364"/>
    </row>
    <row r="176" spans="3:10" ht="12.75">
      <c r="C176" s="363"/>
      <c r="D176" s="363"/>
      <c r="E176" s="363"/>
      <c r="F176" s="363"/>
      <c r="G176" s="363"/>
      <c r="H176" s="363"/>
      <c r="I176" s="150"/>
      <c r="J176" s="150"/>
    </row>
    <row r="178" ht="13.5" thickBot="1"/>
    <row r="179" spans="2:8" ht="14.25" thickBot="1" thickTop="1">
      <c r="B179" s="152" t="s">
        <v>37</v>
      </c>
      <c r="C179" s="153"/>
      <c r="D179" s="153" t="s">
        <v>38</v>
      </c>
      <c r="E179" s="154"/>
      <c r="F179" s="155"/>
      <c r="G179" s="152" t="s">
        <v>39</v>
      </c>
      <c r="H179" s="152" t="s">
        <v>1</v>
      </c>
    </row>
    <row r="180" spans="1:10" s="150" customFormat="1" ht="13.5" thickTop="1">
      <c r="A180" s="99"/>
      <c r="B180" s="156"/>
      <c r="C180" s="157"/>
      <c r="D180" s="157"/>
      <c r="E180" s="157"/>
      <c r="F180" s="157"/>
      <c r="G180" s="157"/>
      <c r="H180" s="158"/>
      <c r="I180" s="99"/>
      <c r="J180" s="99"/>
    </row>
    <row r="181" spans="1:8" ht="14.25">
      <c r="A181" s="150"/>
      <c r="B181" s="101"/>
      <c r="C181" s="77"/>
      <c r="D181" s="93" t="s">
        <v>40</v>
      </c>
      <c r="E181" s="77"/>
      <c r="F181" s="77"/>
      <c r="G181" s="77"/>
      <c r="H181" s="186">
        <v>61228.34</v>
      </c>
    </row>
    <row r="182" spans="2:8" ht="12.75">
      <c r="B182" s="101"/>
      <c r="C182" s="77"/>
      <c r="D182" s="93"/>
      <c r="E182" s="77"/>
      <c r="F182" s="77"/>
      <c r="G182" s="77"/>
      <c r="H182" s="102"/>
    </row>
    <row r="183" spans="2:8" ht="12.75">
      <c r="B183" s="101"/>
      <c r="C183" s="77"/>
      <c r="D183" s="77"/>
      <c r="E183" s="77"/>
      <c r="F183" s="77"/>
      <c r="G183" s="77"/>
      <c r="H183" s="148"/>
    </row>
    <row r="184" spans="2:8" ht="12.75">
      <c r="B184" s="101"/>
      <c r="C184" s="77"/>
      <c r="D184" s="93" t="s">
        <v>49</v>
      </c>
      <c r="E184" s="77"/>
      <c r="F184" s="77"/>
      <c r="G184" s="77"/>
      <c r="H184" s="102">
        <f>SUM(G186:G202)</f>
        <v>23750</v>
      </c>
    </row>
    <row r="185" spans="2:8" ht="12.75">
      <c r="B185" s="101"/>
      <c r="C185" s="77"/>
      <c r="D185" s="93"/>
      <c r="E185" s="77"/>
      <c r="F185" s="77"/>
      <c r="G185" s="77"/>
      <c r="H185" s="102"/>
    </row>
    <row r="186" spans="2:8" ht="12.75">
      <c r="B186" s="187">
        <v>41050</v>
      </c>
      <c r="D186" s="99" t="s">
        <v>215</v>
      </c>
      <c r="E186" s="77"/>
      <c r="F186" s="77"/>
      <c r="G186" s="96">
        <v>750</v>
      </c>
      <c r="H186" s="102"/>
    </row>
    <row r="187" spans="2:8" ht="12.75">
      <c r="B187" s="187">
        <v>41052</v>
      </c>
      <c r="D187" s="99" t="s">
        <v>215</v>
      </c>
      <c r="E187" s="77"/>
      <c r="F187" s="77"/>
      <c r="G187" s="96">
        <v>750</v>
      </c>
      <c r="H187" s="102"/>
    </row>
    <row r="188" spans="2:8" ht="12.75">
      <c r="B188" s="187">
        <v>41053</v>
      </c>
      <c r="D188" s="99" t="s">
        <v>215</v>
      </c>
      <c r="E188" s="77"/>
      <c r="F188" s="77"/>
      <c r="G188" s="96">
        <v>750</v>
      </c>
      <c r="H188" s="102"/>
    </row>
    <row r="189" spans="2:8" ht="12.75">
      <c r="B189" s="187">
        <v>41054</v>
      </c>
      <c r="C189" s="74"/>
      <c r="D189" s="99" t="s">
        <v>215</v>
      </c>
      <c r="E189" s="77"/>
      <c r="F189" s="77"/>
      <c r="G189" s="96">
        <v>750</v>
      </c>
      <c r="H189" s="102"/>
    </row>
    <row r="190" spans="2:8" ht="12.75">
      <c r="B190" s="187">
        <v>41054</v>
      </c>
      <c r="C190" s="74"/>
      <c r="D190" s="99" t="s">
        <v>215</v>
      </c>
      <c r="E190" s="77"/>
      <c r="F190" s="77"/>
      <c r="G190" s="96">
        <v>750</v>
      </c>
      <c r="H190" s="102"/>
    </row>
    <row r="191" spans="2:8" ht="12.75">
      <c r="B191" s="187">
        <v>41055</v>
      </c>
      <c r="C191" s="74"/>
      <c r="D191" s="99" t="s">
        <v>215</v>
      </c>
      <c r="E191" s="77"/>
      <c r="F191" s="77"/>
      <c r="G191" s="96">
        <v>750</v>
      </c>
      <c r="H191" s="102"/>
    </row>
    <row r="192" spans="2:8" ht="12.75">
      <c r="B192" s="188">
        <v>41074</v>
      </c>
      <c r="C192" s="74"/>
      <c r="D192" s="95" t="s">
        <v>101</v>
      </c>
      <c r="F192" s="77"/>
      <c r="G192" s="182">
        <v>750</v>
      </c>
      <c r="H192" s="102"/>
    </row>
    <row r="193" spans="2:8" ht="12.75">
      <c r="B193" s="188">
        <v>41086</v>
      </c>
      <c r="C193" s="74"/>
      <c r="D193" s="95" t="s">
        <v>101</v>
      </c>
      <c r="F193" s="77"/>
      <c r="G193" s="182">
        <v>1250</v>
      </c>
      <c r="H193" s="102"/>
    </row>
    <row r="194" spans="2:8" ht="12.75">
      <c r="B194" s="188">
        <v>41096</v>
      </c>
      <c r="C194" s="77"/>
      <c r="D194" s="95" t="s">
        <v>101</v>
      </c>
      <c r="E194" s="77"/>
      <c r="F194" s="77"/>
      <c r="G194" s="189">
        <v>4000</v>
      </c>
      <c r="H194" s="148"/>
    </row>
    <row r="195" spans="2:8" ht="12.75">
      <c r="B195" s="188">
        <v>41096</v>
      </c>
      <c r="C195" s="74"/>
      <c r="D195" s="95" t="s">
        <v>101</v>
      </c>
      <c r="E195" s="77"/>
      <c r="F195" s="77"/>
      <c r="G195" s="189">
        <v>500</v>
      </c>
      <c r="H195" s="148"/>
    </row>
    <row r="196" spans="1:8" ht="12.75">
      <c r="A196" s="77"/>
      <c r="B196" s="188">
        <v>41096</v>
      </c>
      <c r="C196" s="74"/>
      <c r="D196" s="95" t="s">
        <v>101</v>
      </c>
      <c r="E196" s="77"/>
      <c r="F196" s="77"/>
      <c r="G196" s="189">
        <v>4500</v>
      </c>
      <c r="H196" s="148"/>
    </row>
    <row r="197" spans="1:8" ht="12.75">
      <c r="A197" s="77"/>
      <c r="B197" s="188">
        <v>41125</v>
      </c>
      <c r="C197" s="74"/>
      <c r="D197" s="95" t="s">
        <v>101</v>
      </c>
      <c r="E197" s="77"/>
      <c r="F197" s="77"/>
      <c r="G197" s="189">
        <v>1250</v>
      </c>
      <c r="H197" s="148"/>
    </row>
    <row r="198" spans="1:8" ht="12.75">
      <c r="A198" s="77"/>
      <c r="B198" s="188">
        <v>41296</v>
      </c>
      <c r="C198" s="74"/>
      <c r="D198" s="95" t="s">
        <v>101</v>
      </c>
      <c r="E198" s="77"/>
      <c r="F198" s="77"/>
      <c r="G198" s="189">
        <v>1250</v>
      </c>
      <c r="H198" s="148"/>
    </row>
    <row r="199" spans="1:7" ht="12.75">
      <c r="A199" s="77"/>
      <c r="B199" s="243">
        <v>41445</v>
      </c>
      <c r="C199" s="65"/>
      <c r="D199" s="244" t="s">
        <v>101</v>
      </c>
      <c r="F199" s="65"/>
      <c r="G199" s="245">
        <v>1250</v>
      </c>
    </row>
    <row r="200" spans="1:7" ht="12.75">
      <c r="A200" s="77"/>
      <c r="B200" s="243">
        <v>41457</v>
      </c>
      <c r="C200" s="65"/>
      <c r="D200" s="244" t="s">
        <v>101</v>
      </c>
      <c r="F200" s="65"/>
      <c r="G200" s="245">
        <v>1250</v>
      </c>
    </row>
    <row r="201" spans="1:7" ht="12.75">
      <c r="A201" s="77"/>
      <c r="B201" s="243">
        <v>41457</v>
      </c>
      <c r="C201" s="65"/>
      <c r="D201" s="244" t="s">
        <v>101</v>
      </c>
      <c r="F201" s="65"/>
      <c r="G201" s="245">
        <v>1250</v>
      </c>
    </row>
    <row r="202" spans="1:7" ht="12.75">
      <c r="A202" s="77"/>
      <c r="B202" s="243">
        <v>41472</v>
      </c>
      <c r="C202" s="65"/>
      <c r="D202" s="244" t="s">
        <v>101</v>
      </c>
      <c r="F202" s="65"/>
      <c r="G202" s="245">
        <v>2000</v>
      </c>
    </row>
    <row r="203" spans="1:7" ht="12.75">
      <c r="A203" s="77"/>
      <c r="B203" s="243"/>
      <c r="C203" s="65"/>
      <c r="D203" s="244"/>
      <c r="F203" s="65"/>
      <c r="G203" s="245"/>
    </row>
    <row r="204" spans="2:8" ht="12.75">
      <c r="B204" s="101"/>
      <c r="C204" s="74"/>
      <c r="D204" s="77" t="s">
        <v>50</v>
      </c>
      <c r="E204" s="77"/>
      <c r="F204" s="77"/>
      <c r="G204" s="77"/>
      <c r="H204" s="167">
        <f>SUM(G209:G214)</f>
        <v>80000</v>
      </c>
    </row>
    <row r="205" spans="2:8" ht="12.75">
      <c r="B205" s="101"/>
      <c r="C205" s="74"/>
      <c r="D205" s="94"/>
      <c r="F205" s="77"/>
      <c r="G205" s="77"/>
      <c r="H205" s="148"/>
    </row>
    <row r="206" spans="2:8" ht="12.75">
      <c r="B206" s="101"/>
      <c r="C206" s="74"/>
      <c r="D206" s="77"/>
      <c r="F206" s="77"/>
      <c r="G206" s="77"/>
      <c r="H206" s="148"/>
    </row>
    <row r="207" spans="2:8" ht="12.75">
      <c r="B207" s="101"/>
      <c r="C207" s="74"/>
      <c r="D207" s="77"/>
      <c r="E207" s="77"/>
      <c r="F207" s="77"/>
      <c r="G207" s="77"/>
      <c r="H207" s="148"/>
    </row>
    <row r="208" spans="2:8" ht="12.75">
      <c r="B208" s="101"/>
      <c r="C208" s="74"/>
      <c r="D208" s="93" t="s">
        <v>83</v>
      </c>
      <c r="E208" s="77"/>
      <c r="F208" s="77"/>
      <c r="G208" s="77"/>
      <c r="H208" s="148"/>
    </row>
    <row r="209" spans="2:8" ht="12.75">
      <c r="B209" s="112"/>
      <c r="C209" s="74"/>
      <c r="D209" s="95"/>
      <c r="E209" s="77"/>
      <c r="F209" s="77"/>
      <c r="G209" s="169"/>
      <c r="H209" s="148"/>
    </row>
    <row r="210" spans="2:8" ht="12.75">
      <c r="B210" s="188">
        <v>40732</v>
      </c>
      <c r="C210" s="74"/>
      <c r="D210" s="95" t="s">
        <v>213</v>
      </c>
      <c r="E210" s="77"/>
      <c r="F210" s="77"/>
      <c r="G210" s="182">
        <v>40000</v>
      </c>
      <c r="H210" s="148"/>
    </row>
    <row r="211" spans="2:8" ht="12.75">
      <c r="B211" s="188">
        <v>40801</v>
      </c>
      <c r="C211" s="74"/>
      <c r="D211" s="95" t="s">
        <v>213</v>
      </c>
      <c r="E211" s="77"/>
      <c r="F211" s="77"/>
      <c r="G211" s="182">
        <v>40000</v>
      </c>
      <c r="H211" s="148"/>
    </row>
    <row r="212" spans="2:7" ht="12.75">
      <c r="B212" s="243"/>
      <c r="C212" s="72"/>
      <c r="D212" s="244"/>
      <c r="F212" s="65"/>
      <c r="G212" s="246"/>
    </row>
    <row r="213" spans="2:7" ht="12.75">
      <c r="B213" s="243"/>
      <c r="C213" s="72"/>
      <c r="D213" s="244"/>
      <c r="F213" s="65"/>
      <c r="G213" s="246"/>
    </row>
    <row r="214" spans="2:8" ht="12.75">
      <c r="B214" s="112"/>
      <c r="C214" s="77"/>
      <c r="D214" s="190"/>
      <c r="E214" s="94"/>
      <c r="F214" s="77"/>
      <c r="G214" s="191"/>
      <c r="H214" s="148"/>
    </row>
    <row r="215" spans="2:10" ht="12.75">
      <c r="B215" s="112"/>
      <c r="C215" s="77"/>
      <c r="D215" s="95"/>
      <c r="E215" s="77"/>
      <c r="F215" s="77"/>
      <c r="G215" s="169"/>
      <c r="H215" s="148"/>
      <c r="I215" s="103"/>
      <c r="J215" s="103"/>
    </row>
    <row r="216" spans="2:8" ht="12.75">
      <c r="B216" s="101"/>
      <c r="C216" s="77"/>
      <c r="D216" s="93" t="s">
        <v>84</v>
      </c>
      <c r="E216" s="77"/>
      <c r="F216" s="77"/>
      <c r="G216" s="77"/>
      <c r="H216" s="148"/>
    </row>
    <row r="217" spans="1:8" ht="12.75">
      <c r="A217" s="77"/>
      <c r="B217" s="192"/>
      <c r="C217" s="77"/>
      <c r="D217" s="94"/>
      <c r="E217" s="77"/>
      <c r="F217" s="77"/>
      <c r="G217" s="77"/>
      <c r="H217" s="148"/>
    </row>
    <row r="218" spans="1:8" ht="12.75">
      <c r="A218" s="77"/>
      <c r="B218" s="101"/>
      <c r="C218" s="77"/>
      <c r="D218" s="77"/>
      <c r="E218" s="77"/>
      <c r="F218" s="77"/>
      <c r="G218" s="96"/>
      <c r="H218" s="148"/>
    </row>
    <row r="219" spans="1:8" ht="13.5" thickBot="1">
      <c r="A219" s="77"/>
      <c r="B219" s="101"/>
      <c r="C219" s="77"/>
      <c r="D219" s="93" t="s">
        <v>43</v>
      </c>
      <c r="E219" s="77"/>
      <c r="F219" s="77"/>
      <c r="G219" s="96"/>
      <c r="H219" s="193">
        <f>H181-H184+H204</f>
        <v>117478.34</v>
      </c>
    </row>
    <row r="220" spans="2:8" ht="13.5" thickTop="1">
      <c r="B220" s="101"/>
      <c r="C220" s="77"/>
      <c r="D220" s="77"/>
      <c r="E220" s="77"/>
      <c r="F220" s="77"/>
      <c r="G220" s="77"/>
      <c r="H220" s="148"/>
    </row>
    <row r="221" spans="2:8" ht="12.75">
      <c r="B221" s="101"/>
      <c r="C221" s="77"/>
      <c r="D221" s="77"/>
      <c r="E221" s="77"/>
      <c r="F221" s="77"/>
      <c r="G221" s="77"/>
      <c r="H221" s="148"/>
    </row>
    <row r="222" spans="2:8" ht="12.75">
      <c r="B222" s="101"/>
      <c r="C222" s="77"/>
      <c r="D222" s="77"/>
      <c r="E222" s="77"/>
      <c r="F222" s="77"/>
      <c r="G222" s="77"/>
      <c r="H222" s="194"/>
    </row>
    <row r="223" spans="2:8" ht="13.5" thickBot="1">
      <c r="B223" s="170"/>
      <c r="C223" s="171"/>
      <c r="D223" s="171"/>
      <c r="E223" s="171"/>
      <c r="F223" s="171"/>
      <c r="G223" s="171"/>
      <c r="H223" s="185"/>
    </row>
    <row r="224" ht="13.5" thickTop="1"/>
    <row r="229" spans="3:8" ht="22.5">
      <c r="C229" s="368" t="s">
        <v>0</v>
      </c>
      <c r="D229" s="368"/>
      <c r="E229" s="368"/>
      <c r="F229" s="368"/>
      <c r="G229" s="368"/>
      <c r="H229" s="368"/>
    </row>
    <row r="230" spans="3:10" ht="12.75">
      <c r="C230" s="367" t="s">
        <v>4</v>
      </c>
      <c r="D230" s="367"/>
      <c r="E230" s="367"/>
      <c r="F230" s="367"/>
      <c r="G230" s="367"/>
      <c r="H230" s="367"/>
      <c r="I230" s="150"/>
      <c r="J230" s="150"/>
    </row>
    <row r="231" spans="3:8" ht="12.75">
      <c r="C231" s="366" t="s">
        <v>209</v>
      </c>
      <c r="D231" s="366"/>
      <c r="E231" s="366"/>
      <c r="F231" s="366"/>
      <c r="G231" s="366"/>
      <c r="H231" s="366"/>
    </row>
    <row r="232" spans="3:8" ht="14.25" customHeight="1">
      <c r="C232" s="365"/>
      <c r="D232" s="365"/>
      <c r="E232" s="365"/>
      <c r="F232" s="365"/>
      <c r="G232" s="365"/>
      <c r="H232" s="365"/>
    </row>
    <row r="233" ht="13.5" thickBot="1"/>
    <row r="234" spans="1:10" s="150" customFormat="1" ht="14.25" thickBot="1" thickTop="1">
      <c r="A234" s="99"/>
      <c r="B234" s="152" t="s">
        <v>37</v>
      </c>
      <c r="C234" s="153"/>
      <c r="D234" s="153" t="s">
        <v>38</v>
      </c>
      <c r="E234" s="154"/>
      <c r="F234" s="155"/>
      <c r="G234" s="152" t="s">
        <v>39</v>
      </c>
      <c r="H234" s="152" t="s">
        <v>1</v>
      </c>
      <c r="I234" s="99"/>
      <c r="J234" s="99"/>
    </row>
    <row r="235" spans="1:8" ht="13.5" thickTop="1">
      <c r="A235" s="150"/>
      <c r="B235" s="156"/>
      <c r="C235" s="157"/>
      <c r="D235" s="157"/>
      <c r="E235" s="157"/>
      <c r="F235" s="157"/>
      <c r="G235" s="157"/>
      <c r="H235" s="158"/>
    </row>
    <row r="236" spans="2:8" ht="12.75">
      <c r="B236" s="101"/>
      <c r="C236" s="97" t="s">
        <v>40</v>
      </c>
      <c r="D236" s="77"/>
      <c r="E236" s="77"/>
      <c r="F236" s="77"/>
      <c r="G236" s="77"/>
      <c r="H236" s="195">
        <v>41462.45</v>
      </c>
    </row>
    <row r="237" spans="2:8" ht="12.75">
      <c r="B237" s="101"/>
      <c r="C237" s="77"/>
      <c r="D237" s="77"/>
      <c r="E237" s="77"/>
      <c r="F237" s="77"/>
      <c r="G237" s="77"/>
      <c r="H237" s="73"/>
    </row>
    <row r="238" spans="2:8" ht="12.75">
      <c r="B238" s="101"/>
      <c r="C238" s="77"/>
      <c r="D238" s="77"/>
      <c r="E238" s="77"/>
      <c r="F238" s="77"/>
      <c r="G238" s="77"/>
      <c r="H238" s="73"/>
    </row>
    <row r="239" spans="2:8" ht="12.75">
      <c r="B239" s="101"/>
      <c r="C239" s="77"/>
      <c r="D239" s="97"/>
      <c r="E239" s="77"/>
      <c r="F239" s="77"/>
      <c r="G239" s="77"/>
      <c r="H239" s="167"/>
    </row>
    <row r="240" spans="2:8" ht="12.75">
      <c r="B240" s="101"/>
      <c r="C240" s="97" t="s">
        <v>81</v>
      </c>
      <c r="D240" s="77"/>
      <c r="E240" s="77"/>
      <c r="F240" s="77"/>
      <c r="G240" s="77"/>
      <c r="H240" s="73">
        <f>SUM(F242:F257)</f>
        <v>29140</v>
      </c>
    </row>
    <row r="241" spans="2:8" ht="12.75">
      <c r="B241" s="101"/>
      <c r="C241" s="97"/>
      <c r="D241" s="77"/>
      <c r="E241" s="77"/>
      <c r="F241" s="77"/>
      <c r="G241" s="77"/>
      <c r="H241" s="73"/>
    </row>
    <row r="242" spans="2:8" ht="12.75">
      <c r="B242" s="112">
        <v>40914</v>
      </c>
      <c r="C242" s="113"/>
      <c r="D242" s="77" t="s">
        <v>100</v>
      </c>
      <c r="E242" s="77"/>
      <c r="F242" s="96">
        <v>9000</v>
      </c>
      <c r="G242" s="77"/>
      <c r="H242" s="73"/>
    </row>
    <row r="243" spans="2:8" ht="12.75">
      <c r="B243" s="112">
        <v>41085</v>
      </c>
      <c r="C243" s="113"/>
      <c r="D243" s="77" t="s">
        <v>100</v>
      </c>
      <c r="E243" s="77"/>
      <c r="F243" s="96">
        <v>60</v>
      </c>
      <c r="G243" s="77"/>
      <c r="H243" s="73"/>
    </row>
    <row r="244" spans="2:8" ht="12.75">
      <c r="B244" s="112">
        <v>41085</v>
      </c>
      <c r="C244" s="113"/>
      <c r="D244" s="77" t="s">
        <v>100</v>
      </c>
      <c r="E244" s="77"/>
      <c r="F244" s="96">
        <v>180</v>
      </c>
      <c r="G244" s="77"/>
      <c r="H244" s="73"/>
    </row>
    <row r="245" spans="2:8" ht="12.75">
      <c r="B245" s="112">
        <v>41112</v>
      </c>
      <c r="C245" s="113"/>
      <c r="D245" s="77" t="s">
        <v>100</v>
      </c>
      <c r="E245" s="77"/>
      <c r="F245" s="96">
        <v>1000</v>
      </c>
      <c r="G245" s="77"/>
      <c r="H245" s="73"/>
    </row>
    <row r="246" spans="2:8" ht="12.75">
      <c r="B246" s="112">
        <v>41112</v>
      </c>
      <c r="C246" s="113"/>
      <c r="D246" s="77" t="s">
        <v>100</v>
      </c>
      <c r="E246" s="77"/>
      <c r="F246" s="96">
        <v>1000</v>
      </c>
      <c r="G246" s="77"/>
      <c r="H246" s="73"/>
    </row>
    <row r="247" spans="2:8" ht="12.75">
      <c r="B247" s="112">
        <v>41112</v>
      </c>
      <c r="C247" s="113"/>
      <c r="D247" s="77" t="s">
        <v>100</v>
      </c>
      <c r="E247" s="77"/>
      <c r="F247" s="96">
        <v>1000</v>
      </c>
      <c r="G247" s="77"/>
      <c r="H247" s="73"/>
    </row>
    <row r="248" spans="2:8" ht="12.75">
      <c r="B248" s="112">
        <v>41320</v>
      </c>
      <c r="C248" s="113"/>
      <c r="D248" s="77" t="s">
        <v>100</v>
      </c>
      <c r="E248" s="77"/>
      <c r="F248" s="96">
        <v>3000</v>
      </c>
      <c r="G248" s="77"/>
      <c r="H248" s="73"/>
    </row>
    <row r="249" spans="2:8" ht="12.75">
      <c r="B249" s="112">
        <v>41415</v>
      </c>
      <c r="C249" s="113"/>
      <c r="D249" s="71" t="s">
        <v>100</v>
      </c>
      <c r="F249" s="96">
        <v>4500</v>
      </c>
      <c r="H249" s="73"/>
    </row>
    <row r="250" spans="2:8" ht="12.75">
      <c r="B250" s="112">
        <v>41437</v>
      </c>
      <c r="C250" s="113"/>
      <c r="D250" s="71" t="s">
        <v>100</v>
      </c>
      <c r="F250" s="96">
        <v>1300</v>
      </c>
      <c r="H250" s="73"/>
    </row>
    <row r="251" spans="2:8" ht="12.75">
      <c r="B251" s="76">
        <v>41453</v>
      </c>
      <c r="C251" s="238"/>
      <c r="D251" s="71" t="s">
        <v>100</v>
      </c>
      <c r="F251" s="96">
        <v>600</v>
      </c>
      <c r="H251" s="73"/>
    </row>
    <row r="252" spans="2:8" ht="12.75">
      <c r="B252" s="76">
        <v>41457</v>
      </c>
      <c r="C252" s="238"/>
      <c r="D252" s="71" t="s">
        <v>100</v>
      </c>
      <c r="F252" s="96">
        <v>1200</v>
      </c>
      <c r="H252" s="73"/>
    </row>
    <row r="253" spans="2:8" ht="12.75">
      <c r="B253" s="76">
        <v>41457</v>
      </c>
      <c r="C253" s="238"/>
      <c r="D253" s="71" t="s">
        <v>100</v>
      </c>
      <c r="F253" s="96">
        <v>1200</v>
      </c>
      <c r="H253" s="73"/>
    </row>
    <row r="254" spans="2:8" ht="12.75">
      <c r="B254" s="76">
        <v>41457</v>
      </c>
      <c r="C254" s="238"/>
      <c r="D254" s="71" t="s">
        <v>100</v>
      </c>
      <c r="F254" s="96">
        <v>1200</v>
      </c>
      <c r="H254" s="73"/>
    </row>
    <row r="255" spans="2:8" ht="12.75">
      <c r="B255" s="76">
        <v>41457</v>
      </c>
      <c r="C255" s="238"/>
      <c r="D255" s="71" t="s">
        <v>100</v>
      </c>
      <c r="F255" s="96">
        <v>1200</v>
      </c>
      <c r="H255" s="73"/>
    </row>
    <row r="256" spans="2:8" ht="12.75">
      <c r="B256" s="76">
        <v>41457</v>
      </c>
      <c r="C256" s="238"/>
      <c r="D256" s="71" t="s">
        <v>100</v>
      </c>
      <c r="F256" s="96">
        <v>1200</v>
      </c>
      <c r="H256" s="73"/>
    </row>
    <row r="257" spans="2:8" ht="12.75">
      <c r="B257" s="76">
        <v>41457</v>
      </c>
      <c r="C257" s="238"/>
      <c r="D257" s="71" t="s">
        <v>100</v>
      </c>
      <c r="F257" s="96">
        <v>1500</v>
      </c>
      <c r="H257" s="73"/>
    </row>
    <row r="258" spans="2:8" ht="12.75">
      <c r="B258" s="112"/>
      <c r="C258" s="97"/>
      <c r="D258" s="77"/>
      <c r="E258" s="169"/>
      <c r="F258" s="77"/>
      <c r="G258" s="77"/>
      <c r="H258" s="167"/>
    </row>
    <row r="259" spans="2:8" ht="12.75">
      <c r="B259" s="112"/>
      <c r="C259" s="97" t="s">
        <v>83</v>
      </c>
      <c r="D259" s="77"/>
      <c r="E259" s="77"/>
      <c r="F259" s="77"/>
      <c r="G259" s="77"/>
      <c r="H259" s="196">
        <f>F261</f>
        <v>35373</v>
      </c>
    </row>
    <row r="260" spans="2:8" ht="12.75">
      <c r="B260" s="112"/>
      <c r="C260" s="97"/>
      <c r="D260" s="77"/>
      <c r="E260" s="169"/>
      <c r="F260" s="77"/>
      <c r="G260" s="77"/>
      <c r="H260" s="167"/>
    </row>
    <row r="261" spans="2:8" ht="12.75">
      <c r="B261" s="197">
        <v>41046</v>
      </c>
      <c r="C261" s="198"/>
      <c r="D261" s="98" t="s">
        <v>218</v>
      </c>
      <c r="E261" s="98"/>
      <c r="F261" s="199">
        <v>35373</v>
      </c>
      <c r="G261" s="77"/>
      <c r="H261" s="167"/>
    </row>
    <row r="262" spans="2:8" ht="12.75">
      <c r="B262" s="197"/>
      <c r="C262" s="198"/>
      <c r="D262" s="98"/>
      <c r="E262" s="98"/>
      <c r="F262" s="199"/>
      <c r="G262" s="77"/>
      <c r="H262" s="167"/>
    </row>
    <row r="263" spans="2:8" ht="12.75">
      <c r="B263" s="197"/>
      <c r="C263" s="198"/>
      <c r="D263" s="98"/>
      <c r="E263" s="98"/>
      <c r="F263" s="199"/>
      <c r="G263" s="77"/>
      <c r="H263" s="167"/>
    </row>
    <row r="264" spans="2:8" ht="12.75">
      <c r="B264" s="112"/>
      <c r="C264" s="97"/>
      <c r="D264" s="77"/>
      <c r="E264" s="169"/>
      <c r="F264" s="77"/>
      <c r="G264" s="77"/>
      <c r="H264" s="167"/>
    </row>
    <row r="265" spans="2:8" ht="12.75">
      <c r="B265" s="112"/>
      <c r="C265" s="97" t="s">
        <v>82</v>
      </c>
      <c r="D265" s="77"/>
      <c r="E265" s="169"/>
      <c r="F265" s="77"/>
      <c r="G265" s="77"/>
      <c r="H265" s="102">
        <f>SUM(F267:F269)</f>
        <v>0</v>
      </c>
    </row>
    <row r="266" spans="2:8" ht="12.75">
      <c r="B266" s="200"/>
      <c r="C266" s="77"/>
      <c r="D266" s="77"/>
      <c r="E266" s="169"/>
      <c r="F266" s="77"/>
      <c r="G266" s="77"/>
      <c r="H266" s="167"/>
    </row>
    <row r="267" spans="2:8" ht="12.75">
      <c r="B267" s="200"/>
      <c r="C267" s="198"/>
      <c r="D267" s="77"/>
      <c r="E267" s="169"/>
      <c r="F267" s="202"/>
      <c r="G267" s="77"/>
      <c r="H267" s="167"/>
    </row>
    <row r="268" spans="2:8" ht="12.75">
      <c r="B268" s="200"/>
      <c r="C268" s="198"/>
      <c r="D268" s="77"/>
      <c r="E268" s="169"/>
      <c r="F268" s="202"/>
      <c r="G268" s="77"/>
      <c r="H268" s="167"/>
    </row>
    <row r="269" spans="2:8" ht="12.75">
      <c r="B269" s="112"/>
      <c r="C269" s="97"/>
      <c r="D269" s="77"/>
      <c r="E269" s="77"/>
      <c r="F269" s="77"/>
      <c r="G269" s="77"/>
      <c r="H269" s="167"/>
    </row>
    <row r="270" spans="2:8" ht="12.75">
      <c r="B270" s="112"/>
      <c r="C270" s="97"/>
      <c r="D270" s="77"/>
      <c r="E270" s="169"/>
      <c r="F270" s="77"/>
      <c r="G270" s="77"/>
      <c r="H270" s="167"/>
    </row>
    <row r="271" spans="2:8" ht="12.75">
      <c r="B271" s="112"/>
      <c r="C271" s="97" t="s">
        <v>84</v>
      </c>
      <c r="D271" s="77"/>
      <c r="E271" s="169"/>
      <c r="F271" s="77"/>
      <c r="G271" s="77"/>
      <c r="H271" s="167">
        <f>SUM(G272:G273)</f>
        <v>0</v>
      </c>
    </row>
    <row r="272" spans="2:8" ht="12.75">
      <c r="B272" s="112"/>
      <c r="C272" s="203"/>
      <c r="D272" s="77"/>
      <c r="E272" s="169"/>
      <c r="F272" s="77"/>
      <c r="G272" s="96"/>
      <c r="H272" s="148"/>
    </row>
    <row r="273" spans="2:8" ht="12.75">
      <c r="B273" s="112"/>
      <c r="C273" s="203"/>
      <c r="D273" s="95"/>
      <c r="E273" s="169"/>
      <c r="F273" s="77"/>
      <c r="G273" s="96"/>
      <c r="H273" s="148"/>
    </row>
    <row r="274" spans="2:8" ht="12.75">
      <c r="B274" s="101"/>
      <c r="C274" s="77"/>
      <c r="D274" s="93"/>
      <c r="E274" s="77"/>
      <c r="F274" s="77"/>
      <c r="G274" s="77"/>
      <c r="H274" s="148"/>
    </row>
    <row r="275" spans="2:8" ht="12.75">
      <c r="B275" s="101"/>
      <c r="C275" s="77"/>
      <c r="D275" s="93"/>
      <c r="E275" s="77"/>
      <c r="F275" s="77"/>
      <c r="G275" s="77"/>
      <c r="H275" s="148"/>
    </row>
    <row r="276" spans="2:10" ht="13.5" thickBot="1">
      <c r="B276" s="101"/>
      <c r="C276" s="77"/>
      <c r="D276" s="93" t="s">
        <v>43</v>
      </c>
      <c r="E276" s="77"/>
      <c r="F276" s="77"/>
      <c r="G276" s="77"/>
      <c r="H276" s="193">
        <f>H236-H240+H259+H265</f>
        <v>47695.45</v>
      </c>
      <c r="J276" s="273"/>
    </row>
    <row r="277" spans="2:8" ht="13.5" thickTop="1">
      <c r="B277" s="101"/>
      <c r="C277" s="77"/>
      <c r="D277" s="77"/>
      <c r="E277" s="77"/>
      <c r="F277" s="77"/>
      <c r="G277" s="77"/>
      <c r="H277" s="148"/>
    </row>
    <row r="278" spans="2:8" ht="12.75">
      <c r="B278" s="101"/>
      <c r="C278" s="77"/>
      <c r="D278" s="77"/>
      <c r="E278" s="77"/>
      <c r="F278" s="77"/>
      <c r="G278" s="77"/>
      <c r="H278" s="148"/>
    </row>
    <row r="279" spans="2:8" ht="12.75">
      <c r="B279" s="101"/>
      <c r="C279" s="77"/>
      <c r="D279" s="77"/>
      <c r="E279" s="77"/>
      <c r="F279" s="77"/>
      <c r="G279" s="77"/>
      <c r="H279" s="148"/>
    </row>
    <row r="280" spans="2:8" ht="13.5" thickBot="1">
      <c r="B280" s="170"/>
      <c r="C280" s="171"/>
      <c r="D280" s="171"/>
      <c r="E280" s="171"/>
      <c r="F280" s="171"/>
      <c r="G280" s="171"/>
      <c r="H280" s="185"/>
    </row>
    <row r="281" ht="13.5" thickTop="1"/>
    <row r="285" spans="3:10" ht="22.5">
      <c r="C285" s="368" t="s">
        <v>0</v>
      </c>
      <c r="D285" s="368"/>
      <c r="E285" s="368"/>
      <c r="F285" s="368"/>
      <c r="G285" s="368"/>
      <c r="H285" s="368"/>
      <c r="I285" s="150"/>
      <c r="J285" s="150"/>
    </row>
    <row r="286" spans="3:8" ht="12.75">
      <c r="C286" s="367" t="s">
        <v>4</v>
      </c>
      <c r="D286" s="367"/>
      <c r="E286" s="367"/>
      <c r="F286" s="367"/>
      <c r="G286" s="367"/>
      <c r="H286" s="367"/>
    </row>
    <row r="287" spans="3:9" ht="12.75">
      <c r="C287" s="364" t="s">
        <v>209</v>
      </c>
      <c r="D287" s="364"/>
      <c r="E287" s="364"/>
      <c r="F287" s="364"/>
      <c r="G287" s="364"/>
      <c r="H287" s="364"/>
      <c r="I287" s="103"/>
    </row>
    <row r="288" spans="3:9" ht="12.75">
      <c r="C288" s="363"/>
      <c r="D288" s="363"/>
      <c r="E288" s="363"/>
      <c r="F288" s="363"/>
      <c r="G288" s="363"/>
      <c r="H288" s="363"/>
      <c r="I288" s="103"/>
    </row>
    <row r="289" ht="12.75">
      <c r="I289" s="103"/>
    </row>
    <row r="290" spans="4:9" ht="12.75">
      <c r="D290" s="151"/>
      <c r="E290" s="151"/>
      <c r="F290" s="151"/>
      <c r="I290" s="103"/>
    </row>
    <row r="291" ht="13.5" thickBot="1"/>
    <row r="292" spans="1:10" s="150" customFormat="1" ht="14.25" thickBot="1" thickTop="1">
      <c r="A292" s="99"/>
      <c r="B292" s="152" t="s">
        <v>37</v>
      </c>
      <c r="C292" s="153"/>
      <c r="D292" s="153" t="s">
        <v>38</v>
      </c>
      <c r="E292" s="154"/>
      <c r="F292" s="155"/>
      <c r="G292" s="152" t="s">
        <v>39</v>
      </c>
      <c r="H292" s="152" t="s">
        <v>1</v>
      </c>
      <c r="I292" s="99"/>
      <c r="J292" s="99"/>
    </row>
    <row r="293" spans="1:8" ht="13.5" thickTop="1">
      <c r="A293" s="150"/>
      <c r="B293" s="156"/>
      <c r="C293" s="157"/>
      <c r="D293" s="157"/>
      <c r="E293" s="157"/>
      <c r="F293" s="157"/>
      <c r="G293" s="157"/>
      <c r="H293" s="158"/>
    </row>
    <row r="294" spans="2:8" ht="15">
      <c r="B294" s="101"/>
      <c r="C294" s="77"/>
      <c r="D294" s="93" t="s">
        <v>40</v>
      </c>
      <c r="E294" s="77"/>
      <c r="F294" s="77"/>
      <c r="G294" s="77"/>
      <c r="H294" s="100">
        <v>279104.07</v>
      </c>
    </row>
    <row r="295" spans="2:8" ht="12.75">
      <c r="B295" s="101"/>
      <c r="C295" s="77"/>
      <c r="D295" s="93"/>
      <c r="E295" s="77"/>
      <c r="F295" s="77"/>
      <c r="G295" s="77"/>
      <c r="H295" s="102"/>
    </row>
    <row r="296" spans="2:8" ht="12.75">
      <c r="B296" s="101"/>
      <c r="C296" s="77"/>
      <c r="D296" s="93"/>
      <c r="E296" s="77"/>
      <c r="F296" s="77"/>
      <c r="G296" s="77"/>
      <c r="H296" s="102"/>
    </row>
    <row r="297" spans="2:8" ht="12.75">
      <c r="B297" s="101"/>
      <c r="C297" s="77"/>
      <c r="D297" s="93"/>
      <c r="E297" s="77"/>
      <c r="F297" s="77"/>
      <c r="G297" s="77"/>
      <c r="H297" s="102"/>
    </row>
    <row r="298" spans="2:8" ht="12.75">
      <c r="B298" s="101"/>
      <c r="C298" s="77"/>
      <c r="D298" s="160"/>
      <c r="E298" s="77"/>
      <c r="F298" s="77"/>
      <c r="G298" s="77"/>
      <c r="H298" s="148"/>
    </row>
    <row r="299" spans="2:8" ht="12.75">
      <c r="B299" s="204"/>
      <c r="D299" s="97" t="s">
        <v>85</v>
      </c>
      <c r="E299" s="77"/>
      <c r="F299" s="77"/>
      <c r="G299" s="77"/>
      <c r="H299" s="167">
        <v>68088</v>
      </c>
    </row>
    <row r="300" spans="2:8" ht="12.75">
      <c r="B300" s="205"/>
      <c r="C300" s="74"/>
      <c r="D300" s="98"/>
      <c r="E300" s="77"/>
      <c r="F300" s="77"/>
      <c r="G300" s="96"/>
      <c r="H300" s="102"/>
    </row>
    <row r="301" spans="2:8" ht="12.75">
      <c r="B301" s="206"/>
      <c r="C301" s="74"/>
      <c r="D301" s="98"/>
      <c r="E301" s="77"/>
      <c r="F301" s="77"/>
      <c r="G301" s="96"/>
      <c r="H301" s="148"/>
    </row>
    <row r="302" spans="2:8" ht="12.75">
      <c r="B302" s="206"/>
      <c r="C302" s="74"/>
      <c r="D302" s="98"/>
      <c r="E302" s="77"/>
      <c r="F302" s="77"/>
      <c r="G302" s="96"/>
      <c r="H302" s="148"/>
    </row>
    <row r="303" spans="2:8" ht="12.75">
      <c r="B303" s="206"/>
      <c r="C303" s="74"/>
      <c r="D303" s="98"/>
      <c r="E303" s="77"/>
      <c r="F303" s="77"/>
      <c r="G303" s="182"/>
      <c r="H303" s="179"/>
    </row>
    <row r="304" spans="2:8" ht="12.75">
      <c r="B304" s="206"/>
      <c r="C304" s="74"/>
      <c r="D304" s="97" t="s">
        <v>81</v>
      </c>
      <c r="E304" s="77"/>
      <c r="F304" s="77"/>
      <c r="G304" s="182"/>
      <c r="H304" s="179">
        <f>G307</f>
        <v>0</v>
      </c>
    </row>
    <row r="305" spans="2:8" ht="12.75">
      <c r="B305" s="192"/>
      <c r="D305" s="94"/>
      <c r="G305" s="182"/>
      <c r="H305" s="179"/>
    </row>
    <row r="306" spans="2:8" ht="12.75">
      <c r="B306" s="192"/>
      <c r="D306" s="94"/>
      <c r="G306" s="182"/>
      <c r="H306" s="179"/>
    </row>
    <row r="307" spans="2:8" ht="12.75">
      <c r="B307" s="206"/>
      <c r="C307" s="74"/>
      <c r="D307" s="98"/>
      <c r="E307" s="77"/>
      <c r="F307" s="77"/>
      <c r="G307" s="182"/>
      <c r="H307" s="179"/>
    </row>
    <row r="308" spans="2:8" ht="12.75">
      <c r="B308" s="206"/>
      <c r="C308" s="74"/>
      <c r="D308" s="98"/>
      <c r="E308" s="77"/>
      <c r="F308" s="77"/>
      <c r="G308" s="182"/>
      <c r="H308" s="179"/>
    </row>
    <row r="309" spans="2:8" ht="12.75">
      <c r="B309" s="206"/>
      <c r="C309" s="74"/>
      <c r="D309" s="97" t="s">
        <v>84</v>
      </c>
      <c r="E309" s="77"/>
      <c r="F309" s="77"/>
      <c r="G309" s="182"/>
      <c r="H309" s="167">
        <f>SUM(G310:G311)</f>
        <v>0</v>
      </c>
    </row>
    <row r="310" spans="2:8" ht="12.75">
      <c r="B310" s="192"/>
      <c r="C310" s="74"/>
      <c r="D310" s="94"/>
      <c r="F310" s="182"/>
      <c r="G310" s="104"/>
      <c r="H310" s="148"/>
    </row>
    <row r="311" spans="2:8" ht="12.75">
      <c r="B311" s="112"/>
      <c r="C311" s="74"/>
      <c r="D311" s="98"/>
      <c r="E311" s="77"/>
      <c r="F311" s="77"/>
      <c r="G311" s="182"/>
      <c r="H311" s="148"/>
    </row>
    <row r="312" spans="2:8" ht="12.75">
      <c r="B312" s="112"/>
      <c r="C312" s="74"/>
      <c r="D312" s="98"/>
      <c r="E312" s="77"/>
      <c r="F312" s="77"/>
      <c r="G312" s="182"/>
      <c r="H312" s="148"/>
    </row>
    <row r="313" spans="2:8" ht="12.75">
      <c r="B313" s="112"/>
      <c r="C313" s="74"/>
      <c r="D313" s="98"/>
      <c r="E313" s="77"/>
      <c r="F313" s="77"/>
      <c r="G313" s="182"/>
      <c r="H313" s="148"/>
    </row>
    <row r="314" spans="2:8" ht="12.75">
      <c r="B314" s="112"/>
      <c r="C314" s="74"/>
      <c r="D314" s="98"/>
      <c r="E314" s="77"/>
      <c r="F314" s="77"/>
      <c r="G314" s="182"/>
      <c r="H314" s="148"/>
    </row>
    <row r="315" spans="2:8" ht="12.75">
      <c r="B315" s="112"/>
      <c r="C315" s="74"/>
      <c r="D315" s="98"/>
      <c r="E315" s="77"/>
      <c r="F315" s="77"/>
      <c r="G315" s="182"/>
      <c r="H315" s="148"/>
    </row>
    <row r="316" spans="2:8" ht="12.75">
      <c r="B316" s="112"/>
      <c r="C316" s="74"/>
      <c r="D316" s="98"/>
      <c r="E316" s="77"/>
      <c r="F316" s="77"/>
      <c r="G316" s="182"/>
      <c r="H316" s="148"/>
    </row>
    <row r="317" spans="2:8" ht="12.75">
      <c r="B317" s="112"/>
      <c r="C317" s="74"/>
      <c r="D317" s="98"/>
      <c r="E317" s="77"/>
      <c r="F317" s="77"/>
      <c r="G317" s="182"/>
      <c r="H317" s="148"/>
    </row>
    <row r="318" spans="2:8" ht="12.75">
      <c r="B318" s="101"/>
      <c r="C318" s="74"/>
      <c r="E318" s="77"/>
      <c r="F318" s="77"/>
      <c r="G318" s="182"/>
      <c r="H318" s="148"/>
    </row>
    <row r="319" spans="2:10" ht="12.75">
      <c r="B319" s="101"/>
      <c r="D319" s="160"/>
      <c r="E319" s="77"/>
      <c r="F319" s="77"/>
      <c r="G319" s="182"/>
      <c r="H319" s="167"/>
      <c r="J319" s="103"/>
    </row>
    <row r="320" spans="2:8" ht="12.75">
      <c r="B320" s="101"/>
      <c r="D320" s="77"/>
      <c r="E320" s="77"/>
      <c r="F320" s="77"/>
      <c r="G320" s="77"/>
      <c r="H320" s="148"/>
    </row>
    <row r="321" spans="2:8" ht="12.75">
      <c r="B321" s="101"/>
      <c r="D321" s="93"/>
      <c r="E321" s="77"/>
      <c r="F321" s="77"/>
      <c r="G321" s="77"/>
      <c r="H321" s="148"/>
    </row>
    <row r="322" spans="2:10" ht="12.75">
      <c r="B322" s="101"/>
      <c r="D322" s="93"/>
      <c r="E322" s="77"/>
      <c r="F322" s="77"/>
      <c r="G322" s="77"/>
      <c r="H322" s="148"/>
      <c r="I322" s="77"/>
      <c r="J322" s="77"/>
    </row>
    <row r="323" spans="2:8" ht="12.75">
      <c r="B323" s="101"/>
      <c r="C323" s="77"/>
      <c r="D323" s="93"/>
      <c r="E323" s="77"/>
      <c r="F323" s="77"/>
      <c r="G323" s="77"/>
      <c r="H323" s="167"/>
    </row>
    <row r="324" spans="2:8" ht="12.75">
      <c r="B324" s="101"/>
      <c r="C324" s="77"/>
      <c r="D324" s="93"/>
      <c r="E324" s="77"/>
      <c r="F324" s="77"/>
      <c r="G324" s="77"/>
      <c r="H324" s="148"/>
    </row>
    <row r="325" spans="2:8" ht="12.75">
      <c r="B325" s="101"/>
      <c r="C325" s="77"/>
      <c r="D325" s="93"/>
      <c r="E325" s="77"/>
      <c r="F325" s="77"/>
      <c r="G325" s="77"/>
      <c r="H325" s="148"/>
    </row>
    <row r="326" spans="2:8" ht="13.5" thickBot="1">
      <c r="B326" s="101"/>
      <c r="C326" s="77"/>
      <c r="D326" s="93" t="s">
        <v>43</v>
      </c>
      <c r="E326" s="77"/>
      <c r="F326" s="77"/>
      <c r="G326" s="77"/>
      <c r="H326" s="207">
        <f>H294-H299-H304+H309</f>
        <v>211016.07</v>
      </c>
    </row>
    <row r="327" spans="2:8" ht="13.5" thickTop="1">
      <c r="B327" s="101"/>
      <c r="C327" s="77"/>
      <c r="D327" s="77"/>
      <c r="E327" s="77"/>
      <c r="F327" s="77"/>
      <c r="G327" s="77"/>
      <c r="H327" s="148"/>
    </row>
    <row r="328" spans="2:8" ht="13.5" thickBot="1">
      <c r="B328" s="170"/>
      <c r="C328" s="171"/>
      <c r="D328" s="171"/>
      <c r="E328" s="171"/>
      <c r="F328" s="171"/>
      <c r="G328" s="171"/>
      <c r="H328" s="185"/>
    </row>
    <row r="329" ht="13.5" thickTop="1"/>
    <row r="340" spans="3:8" ht="22.5">
      <c r="C340" s="368" t="s">
        <v>0</v>
      </c>
      <c r="D340" s="368"/>
      <c r="E340" s="368"/>
      <c r="F340" s="368"/>
      <c r="G340" s="368"/>
      <c r="H340" s="368"/>
    </row>
    <row r="341" spans="3:8" ht="12.75">
      <c r="C341" s="367" t="s">
        <v>4</v>
      </c>
      <c r="D341" s="367"/>
      <c r="E341" s="367"/>
      <c r="F341" s="367"/>
      <c r="G341" s="367"/>
      <c r="H341" s="367"/>
    </row>
    <row r="342" spans="3:8" ht="12.75">
      <c r="C342" s="364" t="s">
        <v>209</v>
      </c>
      <c r="D342" s="364"/>
      <c r="E342" s="364"/>
      <c r="F342" s="364"/>
      <c r="G342" s="364"/>
      <c r="H342" s="364"/>
    </row>
    <row r="343" spans="3:8" ht="12.75">
      <c r="C343" s="363"/>
      <c r="D343" s="363"/>
      <c r="E343" s="363"/>
      <c r="F343" s="363"/>
      <c r="G343" s="363"/>
      <c r="H343" s="363"/>
    </row>
    <row r="345" spans="4:6" ht="12.75">
      <c r="D345" s="151"/>
      <c r="E345" s="151"/>
      <c r="F345" s="151"/>
    </row>
    <row r="346" ht="13.5" thickBot="1"/>
    <row r="347" spans="2:8" ht="14.25" thickBot="1" thickTop="1">
      <c r="B347" s="152" t="s">
        <v>37</v>
      </c>
      <c r="C347" s="153"/>
      <c r="D347" s="153" t="s">
        <v>38</v>
      </c>
      <c r="E347" s="154"/>
      <c r="F347" s="155"/>
      <c r="G347" s="152" t="s">
        <v>39</v>
      </c>
      <c r="H347" s="152" t="s">
        <v>1</v>
      </c>
    </row>
    <row r="348" spans="1:8" ht="13.5" thickTop="1">
      <c r="A348" s="150"/>
      <c r="B348" s="156"/>
      <c r="C348" s="157"/>
      <c r="D348" s="157"/>
      <c r="E348" s="157"/>
      <c r="F348" s="157"/>
      <c r="G348" s="157"/>
      <c r="H348" s="158"/>
    </row>
    <row r="349" spans="2:8" ht="12.75">
      <c r="B349" s="101"/>
      <c r="C349" s="77"/>
      <c r="D349" s="93" t="s">
        <v>40</v>
      </c>
      <c r="E349" s="77"/>
      <c r="F349" s="77"/>
      <c r="G349" s="77"/>
      <c r="H349" s="208">
        <v>22647.61</v>
      </c>
    </row>
    <row r="350" spans="2:8" ht="12.75">
      <c r="B350" s="101"/>
      <c r="C350" s="77"/>
      <c r="D350" s="93"/>
      <c r="E350" s="77"/>
      <c r="F350" s="77"/>
      <c r="G350" s="77"/>
      <c r="H350" s="102"/>
    </row>
    <row r="351" spans="2:8" ht="12.75">
      <c r="B351" s="101"/>
      <c r="C351" s="77"/>
      <c r="D351" s="93"/>
      <c r="E351" s="77"/>
      <c r="F351" s="77"/>
      <c r="G351" s="77"/>
      <c r="H351" s="102"/>
    </row>
    <row r="352" spans="2:8" ht="12.75">
      <c r="B352" s="101"/>
      <c r="C352" s="77"/>
      <c r="D352" s="93"/>
      <c r="E352" s="77"/>
      <c r="F352" s="77"/>
      <c r="G352" s="77"/>
      <c r="H352" s="102"/>
    </row>
    <row r="353" spans="2:8" ht="12.75">
      <c r="B353" s="101"/>
      <c r="C353" s="77"/>
      <c r="D353" s="160"/>
      <c r="E353" s="77"/>
      <c r="F353" s="77"/>
      <c r="G353" s="77"/>
      <c r="H353" s="148"/>
    </row>
    <row r="354" spans="2:8" ht="12.75">
      <c r="B354" s="204"/>
      <c r="C354" s="77"/>
      <c r="D354" s="97" t="s">
        <v>119</v>
      </c>
      <c r="E354" s="77"/>
      <c r="F354" s="77"/>
      <c r="G354" s="77"/>
      <c r="H354" s="167">
        <v>3987.5</v>
      </c>
    </row>
    <row r="355" spans="2:8" ht="12.75">
      <c r="B355" s="205"/>
      <c r="C355" s="74"/>
      <c r="D355" s="98"/>
      <c r="E355" s="77"/>
      <c r="F355" s="77"/>
      <c r="G355" s="96"/>
      <c r="H355" s="102"/>
    </row>
    <row r="356" spans="2:8" ht="12.75">
      <c r="B356" s="206"/>
      <c r="C356" s="74"/>
      <c r="D356" s="98"/>
      <c r="E356" s="77"/>
      <c r="F356" s="77"/>
      <c r="G356" s="96"/>
      <c r="H356" s="148"/>
    </row>
    <row r="357" spans="2:8" ht="12.75">
      <c r="B357" s="206"/>
      <c r="C357" s="74"/>
      <c r="D357" s="98"/>
      <c r="E357" s="77"/>
      <c r="F357" s="77"/>
      <c r="G357" s="96"/>
      <c r="H357" s="148"/>
    </row>
    <row r="358" spans="2:8" ht="12.75">
      <c r="B358" s="206"/>
      <c r="C358" s="74"/>
      <c r="D358" s="98"/>
      <c r="E358" s="77"/>
      <c r="F358" s="77"/>
      <c r="G358" s="182"/>
      <c r="H358" s="179"/>
    </row>
    <row r="359" spans="2:8" ht="12.75">
      <c r="B359" s="206"/>
      <c r="C359" s="74"/>
      <c r="D359" s="97" t="s">
        <v>118</v>
      </c>
      <c r="E359" s="77"/>
      <c r="F359" s="77"/>
      <c r="G359" s="182"/>
      <c r="H359" s="167">
        <v>0</v>
      </c>
    </row>
    <row r="360" spans="2:8" ht="12.75">
      <c r="B360" s="192"/>
      <c r="C360" s="74"/>
      <c r="D360" s="94"/>
      <c r="E360" s="77"/>
      <c r="F360" s="182"/>
      <c r="G360" s="77"/>
      <c r="H360" s="179"/>
    </row>
    <row r="361" spans="2:8" ht="12.75">
      <c r="B361" s="206"/>
      <c r="C361" s="74"/>
      <c r="D361" s="209"/>
      <c r="E361" s="77"/>
      <c r="F361" s="77"/>
      <c r="G361" s="182"/>
      <c r="H361" s="179"/>
    </row>
    <row r="362" spans="2:8" ht="12.75">
      <c r="B362" s="206"/>
      <c r="C362" s="74"/>
      <c r="D362" s="98"/>
      <c r="E362" s="77"/>
      <c r="F362" s="77"/>
      <c r="G362" s="182"/>
      <c r="H362" s="179"/>
    </row>
    <row r="363" spans="2:8" ht="12.75">
      <c r="B363" s="206"/>
      <c r="C363" s="74"/>
      <c r="D363" s="98"/>
      <c r="E363" s="77"/>
      <c r="F363" s="77"/>
      <c r="G363" s="182"/>
      <c r="H363" s="179"/>
    </row>
    <row r="364" spans="2:8" ht="12.75">
      <c r="B364" s="206"/>
      <c r="C364" s="74"/>
      <c r="D364" s="97" t="s">
        <v>210</v>
      </c>
      <c r="E364" s="77"/>
      <c r="F364" s="77"/>
      <c r="G364" s="182"/>
      <c r="H364" s="167">
        <v>0</v>
      </c>
    </row>
    <row r="365" spans="2:8" ht="12.75">
      <c r="B365" s="206"/>
      <c r="C365" s="74"/>
      <c r="D365" s="209"/>
      <c r="E365" s="94"/>
      <c r="F365" s="77"/>
      <c r="G365" s="182"/>
      <c r="H365" s="148"/>
    </row>
    <row r="366" spans="2:8" ht="12.75">
      <c r="B366" s="206"/>
      <c r="C366" s="74"/>
      <c r="D366" s="209"/>
      <c r="E366" s="94"/>
      <c r="F366" s="77"/>
      <c r="G366" s="182"/>
      <c r="H366" s="148"/>
    </row>
    <row r="367" spans="2:8" ht="12.75">
      <c r="B367" s="175"/>
      <c r="C367" s="74"/>
      <c r="D367" s="77"/>
      <c r="E367" s="77"/>
      <c r="F367" s="77"/>
      <c r="G367" s="147"/>
      <c r="H367" s="148"/>
    </row>
    <row r="368" spans="2:8" ht="12.75">
      <c r="B368" s="112"/>
      <c r="C368" s="74"/>
      <c r="D368" s="97"/>
      <c r="E368" s="77"/>
      <c r="F368" s="77"/>
      <c r="G368" s="182"/>
      <c r="H368" s="274"/>
    </row>
    <row r="369" spans="2:8" ht="12.75">
      <c r="B369" s="112"/>
      <c r="C369" s="74"/>
      <c r="D369" s="98"/>
      <c r="E369" s="77"/>
      <c r="F369" s="77"/>
      <c r="G369" s="182"/>
      <c r="H369" s="148"/>
    </row>
    <row r="370" spans="2:8" ht="12.75">
      <c r="B370" s="112"/>
      <c r="C370" s="74"/>
      <c r="D370" s="98"/>
      <c r="E370" s="77"/>
      <c r="F370" s="77"/>
      <c r="G370" s="182"/>
      <c r="H370" s="148"/>
    </row>
    <row r="371" spans="2:8" ht="12.75">
      <c r="B371" s="112"/>
      <c r="C371" s="74"/>
      <c r="D371" s="98"/>
      <c r="E371" s="77"/>
      <c r="F371" s="77"/>
      <c r="G371" s="182"/>
      <c r="H371" s="148"/>
    </row>
    <row r="372" spans="2:8" ht="12.75">
      <c r="B372" s="112"/>
      <c r="C372" s="74"/>
      <c r="D372" s="98"/>
      <c r="E372" s="77"/>
      <c r="F372" s="77"/>
      <c r="G372" s="182"/>
      <c r="H372" s="148"/>
    </row>
    <row r="373" spans="2:8" ht="12.75">
      <c r="B373" s="112"/>
      <c r="C373" s="74"/>
      <c r="D373" s="98"/>
      <c r="E373" s="77"/>
      <c r="F373" s="77"/>
      <c r="G373" s="182"/>
      <c r="H373" s="148"/>
    </row>
    <row r="374" spans="2:8" ht="12.75">
      <c r="B374" s="112"/>
      <c r="C374" s="74"/>
      <c r="D374" s="98"/>
      <c r="E374" s="77"/>
      <c r="F374" s="77"/>
      <c r="G374" s="182"/>
      <c r="H374" s="148"/>
    </row>
    <row r="375" spans="2:8" ht="12.75">
      <c r="B375" s="101"/>
      <c r="C375" s="74"/>
      <c r="D375" s="77"/>
      <c r="E375" s="77"/>
      <c r="F375" s="77"/>
      <c r="G375" s="182"/>
      <c r="H375" s="148"/>
    </row>
    <row r="376" spans="2:8" ht="12.75">
      <c r="B376" s="101"/>
      <c r="C376" s="77"/>
      <c r="D376" s="160"/>
      <c r="E376" s="77"/>
      <c r="F376" s="77"/>
      <c r="G376" s="182"/>
      <c r="H376" s="167"/>
    </row>
    <row r="377" spans="2:8" ht="12.75">
      <c r="B377" s="101"/>
      <c r="C377" s="77"/>
      <c r="D377" s="77"/>
      <c r="E377" s="77"/>
      <c r="F377" s="77"/>
      <c r="G377" s="77"/>
      <c r="H377" s="148"/>
    </row>
    <row r="378" spans="2:8" ht="12.75">
      <c r="B378" s="101"/>
      <c r="C378" s="77"/>
      <c r="D378" s="93"/>
      <c r="E378" s="77"/>
      <c r="F378" s="77"/>
      <c r="G378" s="77"/>
      <c r="H378" s="148"/>
    </row>
    <row r="379" spans="2:8" ht="12.75">
      <c r="B379" s="101"/>
      <c r="C379" s="77"/>
      <c r="D379" s="93"/>
      <c r="E379" s="77"/>
      <c r="F379" s="77"/>
      <c r="G379" s="77"/>
      <c r="H379" s="148"/>
    </row>
    <row r="380" spans="2:8" ht="12.75">
      <c r="B380" s="101"/>
      <c r="C380" s="77"/>
      <c r="D380" s="93"/>
      <c r="E380" s="77"/>
      <c r="F380" s="77"/>
      <c r="G380" s="77"/>
      <c r="H380" s="167"/>
    </row>
    <row r="381" spans="2:8" ht="12.75">
      <c r="B381" s="101"/>
      <c r="C381" s="77"/>
      <c r="D381" s="93"/>
      <c r="E381" s="77"/>
      <c r="F381" s="77"/>
      <c r="G381" s="77"/>
      <c r="H381" s="148"/>
    </row>
    <row r="382" spans="2:8" ht="12.75">
      <c r="B382" s="101"/>
      <c r="C382" s="77"/>
      <c r="D382" s="93"/>
      <c r="E382" s="77"/>
      <c r="F382" s="77"/>
      <c r="G382" s="77"/>
      <c r="H382" s="148"/>
    </row>
    <row r="383" spans="2:8" ht="13.5" thickBot="1">
      <c r="B383" s="101"/>
      <c r="C383" s="77"/>
      <c r="D383" s="93" t="s">
        <v>43</v>
      </c>
      <c r="E383" s="77"/>
      <c r="F383" s="77"/>
      <c r="G383" s="77"/>
      <c r="H383" s="193">
        <f>H349-H354+H359</f>
        <v>18660.11</v>
      </c>
    </row>
    <row r="384" spans="2:8" ht="13.5" thickTop="1">
      <c r="B384" s="101"/>
      <c r="C384" s="77"/>
      <c r="D384" s="77"/>
      <c r="E384" s="77"/>
      <c r="F384" s="77"/>
      <c r="G384" s="77"/>
      <c r="H384" s="148"/>
    </row>
    <row r="385" spans="2:8" ht="13.5" thickBot="1">
      <c r="B385" s="170"/>
      <c r="C385" s="171"/>
      <c r="D385" s="171"/>
      <c r="E385" s="171"/>
      <c r="F385" s="171"/>
      <c r="G385" s="171"/>
      <c r="H385" s="185"/>
    </row>
    <row r="386" ht="13.5" thickTop="1"/>
    <row r="395" spans="3:8" ht="22.5">
      <c r="C395" s="368" t="s">
        <v>0</v>
      </c>
      <c r="D395" s="368"/>
      <c r="E395" s="368"/>
      <c r="F395" s="368"/>
      <c r="G395" s="368"/>
      <c r="H395" s="368"/>
    </row>
    <row r="396" spans="3:8" ht="12.75">
      <c r="C396" s="367" t="s">
        <v>4</v>
      </c>
      <c r="D396" s="367"/>
      <c r="E396" s="367"/>
      <c r="F396" s="367"/>
      <c r="G396" s="367"/>
      <c r="H396" s="367"/>
    </row>
    <row r="397" spans="3:8" ht="12.75">
      <c r="C397" s="364" t="s">
        <v>209</v>
      </c>
      <c r="D397" s="364"/>
      <c r="E397" s="364"/>
      <c r="F397" s="364"/>
      <c r="G397" s="364"/>
      <c r="H397" s="364"/>
    </row>
    <row r="398" spans="3:8" ht="12.75">
      <c r="C398" s="363" t="s">
        <v>214</v>
      </c>
      <c r="D398" s="363"/>
      <c r="E398" s="363"/>
      <c r="F398" s="363"/>
      <c r="G398" s="363"/>
      <c r="H398" s="363"/>
    </row>
    <row r="400" spans="4:6" ht="12.75">
      <c r="D400" s="151"/>
      <c r="E400" s="151"/>
      <c r="F400" s="151"/>
    </row>
    <row r="401" ht="13.5" thickBot="1"/>
    <row r="402" spans="2:8" ht="14.25" thickBot="1" thickTop="1">
      <c r="B402" s="152" t="s">
        <v>37</v>
      </c>
      <c r="C402" s="153"/>
      <c r="D402" s="153" t="s">
        <v>38</v>
      </c>
      <c r="E402" s="154"/>
      <c r="F402" s="155"/>
      <c r="G402" s="152" t="s">
        <v>39</v>
      </c>
      <c r="H402" s="152" t="s">
        <v>1</v>
      </c>
    </row>
    <row r="403" spans="1:8" ht="13.5" thickTop="1">
      <c r="A403" s="150"/>
      <c r="B403" s="156"/>
      <c r="C403" s="157"/>
      <c r="D403" s="157"/>
      <c r="E403" s="157"/>
      <c r="F403" s="157"/>
      <c r="G403" s="157"/>
      <c r="H403" s="158"/>
    </row>
    <row r="404" spans="2:8" ht="12.75">
      <c r="B404" s="101"/>
      <c r="C404" s="77"/>
      <c r="D404" s="93" t="s">
        <v>40</v>
      </c>
      <c r="E404" s="77"/>
      <c r="F404" s="77"/>
      <c r="G404" s="77"/>
      <c r="H404" s="208">
        <v>51265.84</v>
      </c>
    </row>
    <row r="405" spans="2:8" ht="12.75">
      <c r="B405" s="101"/>
      <c r="C405" s="77"/>
      <c r="D405" s="93"/>
      <c r="E405" s="77"/>
      <c r="F405" s="77"/>
      <c r="G405" s="77"/>
      <c r="H405" s="102"/>
    </row>
    <row r="406" spans="2:8" ht="12.75">
      <c r="B406" s="101"/>
      <c r="C406" s="77"/>
      <c r="D406" s="93"/>
      <c r="E406" s="77"/>
      <c r="F406" s="77"/>
      <c r="G406" s="77"/>
      <c r="H406" s="102"/>
    </row>
    <row r="407" spans="2:8" ht="12.75">
      <c r="B407" s="101"/>
      <c r="C407" s="77"/>
      <c r="D407" s="93"/>
      <c r="E407" s="77"/>
      <c r="F407" s="77"/>
      <c r="G407" s="77"/>
      <c r="H407" s="102"/>
    </row>
    <row r="408" spans="2:8" ht="12.75">
      <c r="B408" s="101"/>
      <c r="C408" s="77"/>
      <c r="D408" s="160"/>
      <c r="E408" s="77"/>
      <c r="F408" s="77"/>
      <c r="G408" s="77"/>
      <c r="H408" s="148"/>
    </row>
    <row r="409" spans="2:8" ht="12.75">
      <c r="B409" s="204"/>
      <c r="D409" s="97" t="s">
        <v>85</v>
      </c>
      <c r="E409" s="77"/>
      <c r="F409" s="77"/>
      <c r="G409" s="77"/>
      <c r="H409" s="167">
        <v>0</v>
      </c>
    </row>
    <row r="410" spans="2:8" ht="12.75">
      <c r="B410" s="205"/>
      <c r="C410" s="74"/>
      <c r="D410" s="98"/>
      <c r="E410" s="77"/>
      <c r="F410" s="77"/>
      <c r="G410" s="96"/>
      <c r="H410" s="102"/>
    </row>
    <row r="411" spans="2:8" ht="12.75">
      <c r="B411" s="206"/>
      <c r="C411" s="74"/>
      <c r="D411" s="98"/>
      <c r="E411" s="77"/>
      <c r="F411" s="77"/>
      <c r="G411" s="96"/>
      <c r="H411" s="148"/>
    </row>
    <row r="412" spans="2:8" ht="12.75">
      <c r="B412" s="206"/>
      <c r="C412" s="74"/>
      <c r="D412" s="98"/>
      <c r="E412" s="77"/>
      <c r="F412" s="77"/>
      <c r="G412" s="96"/>
      <c r="H412" s="148"/>
    </row>
    <row r="413" spans="2:8" ht="12.75">
      <c r="B413" s="206"/>
      <c r="C413" s="74"/>
      <c r="D413" s="98"/>
      <c r="E413" s="77"/>
      <c r="F413" s="77"/>
      <c r="G413" s="182"/>
      <c r="H413" s="179"/>
    </row>
    <row r="414" spans="2:8" ht="12.75">
      <c r="B414" s="206"/>
      <c r="C414" s="74"/>
      <c r="D414" s="97" t="s">
        <v>81</v>
      </c>
      <c r="E414" s="77"/>
      <c r="F414" s="77"/>
      <c r="G414" s="182"/>
      <c r="H414" s="179">
        <v>0</v>
      </c>
    </row>
    <row r="415" spans="2:8" ht="12.75">
      <c r="B415" s="206"/>
      <c r="C415" s="74"/>
      <c r="D415" s="209"/>
      <c r="E415" s="94"/>
      <c r="F415" s="77"/>
      <c r="G415" s="182"/>
      <c r="H415" s="179"/>
    </row>
    <row r="416" spans="2:8" ht="12.75">
      <c r="B416" s="206"/>
      <c r="C416" s="74"/>
      <c r="D416" s="209"/>
      <c r="F416" s="77"/>
      <c r="G416" s="182"/>
      <c r="H416" s="179"/>
    </row>
    <row r="417" spans="2:8" ht="12.75">
      <c r="B417" s="206"/>
      <c r="C417" s="74"/>
      <c r="D417" s="98"/>
      <c r="E417" s="77"/>
      <c r="F417" s="77"/>
      <c r="G417" s="182"/>
      <c r="H417" s="179"/>
    </row>
    <row r="418" spans="2:8" ht="12.75">
      <c r="B418" s="206"/>
      <c r="C418" s="74"/>
      <c r="D418" s="98"/>
      <c r="E418" s="77"/>
      <c r="F418" s="77"/>
      <c r="G418" s="182"/>
      <c r="H418" s="179"/>
    </row>
    <row r="419" spans="2:8" ht="12.75">
      <c r="B419" s="206"/>
      <c r="C419" s="74"/>
      <c r="D419" s="97" t="s">
        <v>84</v>
      </c>
      <c r="E419" s="77"/>
      <c r="F419" s="77"/>
      <c r="G419" s="182"/>
      <c r="H419" s="167">
        <v>0</v>
      </c>
    </row>
    <row r="420" spans="2:8" ht="12.75">
      <c r="B420" s="206"/>
      <c r="C420" s="74"/>
      <c r="D420" s="209"/>
      <c r="E420" s="94"/>
      <c r="F420" s="77"/>
      <c r="G420" s="182"/>
      <c r="H420" s="148"/>
    </row>
    <row r="421" spans="2:8" ht="12.75">
      <c r="B421" s="206"/>
      <c r="C421" s="74"/>
      <c r="D421" s="209"/>
      <c r="E421" s="94"/>
      <c r="F421" s="77"/>
      <c r="G421" s="182"/>
      <c r="H421" s="148"/>
    </row>
    <row r="422" spans="2:8" ht="12.75">
      <c r="B422" s="206"/>
      <c r="C422" s="74"/>
      <c r="D422" s="209"/>
      <c r="E422" s="94"/>
      <c r="F422" s="77"/>
      <c r="G422" s="182"/>
      <c r="H422" s="148"/>
    </row>
    <row r="423" spans="2:8" ht="12.75">
      <c r="B423" s="112"/>
      <c r="C423" s="74"/>
      <c r="D423" s="98"/>
      <c r="E423" s="77"/>
      <c r="F423" s="77"/>
      <c r="G423" s="182"/>
      <c r="H423" s="148"/>
    </row>
    <row r="424" spans="2:8" ht="12.75">
      <c r="B424" s="112"/>
      <c r="C424" s="74"/>
      <c r="D424" s="98"/>
      <c r="E424" s="77"/>
      <c r="F424" s="77"/>
      <c r="G424" s="182"/>
      <c r="H424" s="148"/>
    </row>
    <row r="425" spans="2:8" ht="12.75">
      <c r="B425" s="112"/>
      <c r="C425" s="74"/>
      <c r="D425" s="98"/>
      <c r="E425" s="77"/>
      <c r="F425" s="77"/>
      <c r="G425" s="182"/>
      <c r="H425" s="148"/>
    </row>
    <row r="426" spans="2:8" ht="12.75">
      <c r="B426" s="112"/>
      <c r="C426" s="74"/>
      <c r="D426" s="98"/>
      <c r="E426" s="77"/>
      <c r="F426" s="77"/>
      <c r="G426" s="182"/>
      <c r="H426" s="148"/>
    </row>
    <row r="427" spans="2:8" ht="12.75">
      <c r="B427" s="112"/>
      <c r="C427" s="74"/>
      <c r="D427" s="98"/>
      <c r="E427" s="77"/>
      <c r="F427" s="77"/>
      <c r="G427" s="182"/>
      <c r="H427" s="148"/>
    </row>
    <row r="428" spans="2:8" ht="12.75">
      <c r="B428" s="112"/>
      <c r="C428" s="74"/>
      <c r="D428" s="98"/>
      <c r="E428" s="77"/>
      <c r="F428" s="77"/>
      <c r="G428" s="182"/>
      <c r="H428" s="148"/>
    </row>
    <row r="429" spans="2:8" ht="12.75">
      <c r="B429" s="112"/>
      <c r="C429" s="74"/>
      <c r="D429" s="98"/>
      <c r="E429" s="77"/>
      <c r="F429" s="77"/>
      <c r="G429" s="182"/>
      <c r="H429" s="148"/>
    </row>
    <row r="430" spans="2:8" ht="12.75">
      <c r="B430" s="101"/>
      <c r="C430" s="74"/>
      <c r="E430" s="77"/>
      <c r="F430" s="77"/>
      <c r="G430" s="182"/>
      <c r="H430" s="148"/>
    </row>
    <row r="431" spans="2:8" ht="12.75">
      <c r="B431" s="101"/>
      <c r="D431" s="160"/>
      <c r="E431" s="77"/>
      <c r="F431" s="77"/>
      <c r="G431" s="182"/>
      <c r="H431" s="167"/>
    </row>
    <row r="432" spans="2:8" ht="12.75">
      <c r="B432" s="101"/>
      <c r="D432" s="77"/>
      <c r="E432" s="77"/>
      <c r="F432" s="77"/>
      <c r="G432" s="77"/>
      <c r="H432" s="148"/>
    </row>
    <row r="433" spans="2:8" ht="12.75">
      <c r="B433" s="101"/>
      <c r="D433" s="93"/>
      <c r="E433" s="77"/>
      <c r="F433" s="77"/>
      <c r="G433" s="77"/>
      <c r="H433" s="148"/>
    </row>
    <row r="434" spans="2:8" ht="12.75">
      <c r="B434" s="101"/>
      <c r="D434" s="93"/>
      <c r="E434" s="77"/>
      <c r="F434" s="77"/>
      <c r="G434" s="77"/>
      <c r="H434" s="148"/>
    </row>
    <row r="435" spans="2:8" ht="12.75">
      <c r="B435" s="101"/>
      <c r="C435" s="77"/>
      <c r="D435" s="93"/>
      <c r="E435" s="77"/>
      <c r="F435" s="77"/>
      <c r="G435" s="77"/>
      <c r="H435" s="167"/>
    </row>
    <row r="436" spans="2:8" ht="12.75">
      <c r="B436" s="101"/>
      <c r="C436" s="77"/>
      <c r="D436" s="93"/>
      <c r="E436" s="77"/>
      <c r="F436" s="77"/>
      <c r="G436" s="77"/>
      <c r="H436" s="148"/>
    </row>
    <row r="437" spans="2:8" ht="12.75">
      <c r="B437" s="101"/>
      <c r="C437" s="77"/>
      <c r="D437" s="93"/>
      <c r="E437" s="77"/>
      <c r="F437" s="77"/>
      <c r="G437" s="77"/>
      <c r="H437" s="148"/>
    </row>
    <row r="438" spans="2:8" ht="13.5" thickBot="1">
      <c r="B438" s="101"/>
      <c r="C438" s="77"/>
      <c r="D438" s="93" t="s">
        <v>43</v>
      </c>
      <c r="E438" s="77"/>
      <c r="F438" s="77"/>
      <c r="G438" s="77"/>
      <c r="H438" s="207">
        <f>H404-H409-H414+H419</f>
        <v>51265.84</v>
      </c>
    </row>
    <row r="439" spans="2:8" ht="13.5" thickTop="1">
      <c r="B439" s="101"/>
      <c r="C439" s="77"/>
      <c r="D439" s="77"/>
      <c r="E439" s="77"/>
      <c r="F439" s="77"/>
      <c r="G439" s="77"/>
      <c r="H439" s="148"/>
    </row>
    <row r="440" spans="2:8" ht="13.5" thickBot="1">
      <c r="B440" s="170"/>
      <c r="C440" s="171"/>
      <c r="D440" s="171"/>
      <c r="E440" s="171"/>
      <c r="F440" s="171"/>
      <c r="G440" s="171"/>
      <c r="H440" s="185"/>
    </row>
    <row r="441" spans="2:8" ht="13.5" thickTop="1">
      <c r="B441" s="77"/>
      <c r="C441" s="77"/>
      <c r="D441" s="77"/>
      <c r="E441" s="77"/>
      <c r="F441" s="77"/>
      <c r="G441" s="77"/>
      <c r="H441" s="77"/>
    </row>
    <row r="442" spans="2:8" ht="12.75">
      <c r="B442" s="77"/>
      <c r="C442" s="77"/>
      <c r="D442" s="77"/>
      <c r="E442" s="77"/>
      <c r="F442" s="77"/>
      <c r="G442" s="77"/>
      <c r="H442" s="77"/>
    </row>
    <row r="443" spans="2:8" ht="12.75">
      <c r="B443" s="77"/>
      <c r="C443" s="77"/>
      <c r="D443" s="77"/>
      <c r="E443" s="77"/>
      <c r="F443" s="77"/>
      <c r="G443" s="77"/>
      <c r="H443" s="77"/>
    </row>
    <row r="444" spans="2:8" ht="12.75">
      <c r="B444" s="77"/>
      <c r="C444" s="77"/>
      <c r="D444" s="77"/>
      <c r="E444" s="77"/>
      <c r="F444" s="77"/>
      <c r="G444" s="77"/>
      <c r="H444" s="77"/>
    </row>
    <row r="445" spans="2:8" ht="12.75">
      <c r="B445" s="77"/>
      <c r="C445" s="77"/>
      <c r="D445" s="77"/>
      <c r="E445" s="77"/>
      <c r="F445" s="77"/>
      <c r="G445" s="77"/>
      <c r="H445" s="77"/>
    </row>
    <row r="446" spans="2:8" ht="12.75">
      <c r="B446" s="77"/>
      <c r="C446" s="77"/>
      <c r="D446" s="77"/>
      <c r="E446" s="77"/>
      <c r="F446" s="77"/>
      <c r="G446" s="77"/>
      <c r="H446" s="77"/>
    </row>
    <row r="447" spans="2:8" ht="12.75">
      <c r="B447" s="77"/>
      <c r="C447" s="77"/>
      <c r="D447" s="77"/>
      <c r="E447" s="77"/>
      <c r="F447" s="77"/>
      <c r="G447" s="77"/>
      <c r="H447" s="77"/>
    </row>
    <row r="448" spans="2:8" ht="12.75">
      <c r="B448" s="77"/>
      <c r="C448" s="77"/>
      <c r="D448" s="77"/>
      <c r="E448" s="77"/>
      <c r="F448" s="77"/>
      <c r="G448" s="77"/>
      <c r="H448" s="77"/>
    </row>
    <row r="449" spans="2:8" ht="12.75">
      <c r="B449" s="77"/>
      <c r="C449" s="77"/>
      <c r="D449" s="77"/>
      <c r="E449" s="77"/>
      <c r="F449" s="77"/>
      <c r="G449" s="77"/>
      <c r="H449" s="77"/>
    </row>
    <row r="450" spans="2:8" ht="12.75">
      <c r="B450" s="77"/>
      <c r="C450" s="77"/>
      <c r="D450" s="77"/>
      <c r="E450" s="77"/>
      <c r="F450" s="77"/>
      <c r="G450" s="77"/>
      <c r="H450" s="77"/>
    </row>
    <row r="452" spans="3:8" ht="22.5">
      <c r="C452" s="368" t="s">
        <v>0</v>
      </c>
      <c r="D452" s="368"/>
      <c r="E452" s="368"/>
      <c r="F452" s="368"/>
      <c r="G452" s="368"/>
      <c r="H452" s="368"/>
    </row>
    <row r="453" spans="3:8" ht="12.75">
      <c r="C453" s="367" t="s">
        <v>4</v>
      </c>
      <c r="D453" s="367"/>
      <c r="E453" s="367"/>
      <c r="F453" s="367"/>
      <c r="G453" s="367"/>
      <c r="H453" s="367"/>
    </row>
    <row r="454" spans="3:8" ht="12.75">
      <c r="C454" s="364" t="s">
        <v>209</v>
      </c>
      <c r="D454" s="364"/>
      <c r="E454" s="364"/>
      <c r="F454" s="364"/>
      <c r="G454" s="364"/>
      <c r="H454" s="364"/>
    </row>
    <row r="455" spans="3:8" ht="12.75">
      <c r="C455" s="363"/>
      <c r="D455" s="363"/>
      <c r="E455" s="363"/>
      <c r="F455" s="363"/>
      <c r="G455" s="363"/>
      <c r="H455" s="363"/>
    </row>
    <row r="457" spans="4:6" ht="12.75">
      <c r="D457" s="151"/>
      <c r="E457" s="151"/>
      <c r="F457" s="151"/>
    </row>
    <row r="458" ht="13.5" thickBot="1"/>
    <row r="459" spans="2:8" ht="14.25" thickBot="1" thickTop="1">
      <c r="B459" s="152" t="s">
        <v>37</v>
      </c>
      <c r="C459" s="153"/>
      <c r="D459" s="153" t="s">
        <v>38</v>
      </c>
      <c r="E459" s="154"/>
      <c r="F459" s="155"/>
      <c r="G459" s="152" t="s">
        <v>39</v>
      </c>
      <c r="H459" s="152" t="s">
        <v>1</v>
      </c>
    </row>
    <row r="460" spans="1:8" ht="13.5" thickTop="1">
      <c r="A460" s="150"/>
      <c r="B460" s="156"/>
      <c r="C460" s="157"/>
      <c r="D460" s="157"/>
      <c r="E460" s="157"/>
      <c r="F460" s="157"/>
      <c r="G460" s="157"/>
      <c r="H460" s="158"/>
    </row>
    <row r="461" spans="2:8" ht="12.75">
      <c r="B461" s="101"/>
      <c r="C461" s="77"/>
      <c r="D461" s="93" t="s">
        <v>40</v>
      </c>
      <c r="E461" s="77"/>
      <c r="F461" s="77"/>
      <c r="G461" s="77"/>
      <c r="H461" s="159">
        <v>140487.5</v>
      </c>
    </row>
    <row r="462" spans="2:8" ht="12.75">
      <c r="B462" s="101"/>
      <c r="C462" s="77"/>
      <c r="D462" s="93"/>
      <c r="E462" s="77"/>
      <c r="F462" s="77"/>
      <c r="G462" s="77"/>
      <c r="H462" s="102"/>
    </row>
    <row r="463" spans="2:8" ht="12.75">
      <c r="B463" s="101"/>
      <c r="C463" s="77"/>
      <c r="D463" s="93"/>
      <c r="E463" s="77"/>
      <c r="F463" s="77"/>
      <c r="G463" s="77"/>
      <c r="H463" s="102"/>
    </row>
    <row r="464" spans="2:8" ht="12.75">
      <c r="B464" s="101"/>
      <c r="C464" s="77"/>
      <c r="D464" s="160"/>
      <c r="E464" s="77"/>
      <c r="F464" s="77"/>
      <c r="G464" s="77"/>
      <c r="H464" s="148"/>
    </row>
    <row r="465" spans="2:8" ht="12.75">
      <c r="B465" s="204"/>
      <c r="D465" s="97" t="s">
        <v>85</v>
      </c>
      <c r="E465" s="77"/>
      <c r="F465" s="77"/>
      <c r="G465" s="77"/>
      <c r="H465" s="167">
        <v>0</v>
      </c>
    </row>
    <row r="466" spans="2:8" ht="12.75">
      <c r="B466" s="205"/>
      <c r="C466" s="74"/>
      <c r="D466" s="98"/>
      <c r="E466" s="77"/>
      <c r="F466" s="77"/>
      <c r="G466" s="96"/>
      <c r="H466" s="102"/>
    </row>
    <row r="467" spans="2:8" ht="12.75">
      <c r="B467" s="206"/>
      <c r="C467" s="74"/>
      <c r="D467" s="98"/>
      <c r="E467" s="77"/>
      <c r="F467" s="77"/>
      <c r="G467" s="96"/>
      <c r="H467" s="148"/>
    </row>
    <row r="468" spans="2:8" ht="12.75">
      <c r="B468" s="206"/>
      <c r="C468" s="74"/>
      <c r="D468" s="98"/>
      <c r="E468" s="77"/>
      <c r="F468" s="77"/>
      <c r="G468" s="96"/>
      <c r="H468" s="148"/>
    </row>
    <row r="469" spans="2:8" ht="12.75">
      <c r="B469" s="206"/>
      <c r="C469" s="74"/>
      <c r="D469" s="98"/>
      <c r="E469" s="77"/>
      <c r="F469" s="77"/>
      <c r="G469" s="182"/>
      <c r="H469" s="179"/>
    </row>
    <row r="470" spans="2:8" ht="12.75">
      <c r="B470" s="206"/>
      <c r="C470" s="74"/>
      <c r="D470" s="97" t="s">
        <v>120</v>
      </c>
      <c r="E470" s="77"/>
      <c r="F470" s="77"/>
      <c r="G470" s="182"/>
      <c r="H470" s="179">
        <f>G472</f>
        <v>0</v>
      </c>
    </row>
    <row r="471" spans="2:8" ht="12.75">
      <c r="B471" s="206"/>
      <c r="C471" s="74"/>
      <c r="D471" s="209"/>
      <c r="E471" s="94"/>
      <c r="F471" s="77"/>
      <c r="G471" s="182"/>
      <c r="H471" s="179"/>
    </row>
    <row r="472" spans="2:8" ht="12.75">
      <c r="B472" s="369"/>
      <c r="C472" s="361"/>
      <c r="D472" s="239"/>
      <c r="E472" s="240"/>
      <c r="F472" s="71"/>
      <c r="G472" s="246"/>
      <c r="H472" s="179"/>
    </row>
    <row r="473" spans="2:8" ht="12.75">
      <c r="B473" s="206"/>
      <c r="C473" s="74"/>
      <c r="D473" s="98"/>
      <c r="E473" s="77"/>
      <c r="F473" s="77"/>
      <c r="G473" s="182"/>
      <c r="H473" s="179"/>
    </row>
    <row r="474" spans="2:8" ht="12.75">
      <c r="B474" s="206"/>
      <c r="C474" s="74"/>
      <c r="D474" s="98"/>
      <c r="E474" s="77"/>
      <c r="F474" s="77"/>
      <c r="G474" s="182"/>
      <c r="H474" s="179"/>
    </row>
    <row r="475" spans="2:8" ht="12.75">
      <c r="B475" s="206"/>
      <c r="C475" s="74"/>
      <c r="D475" s="97" t="s">
        <v>84</v>
      </c>
      <c r="E475" s="77"/>
      <c r="F475" s="77"/>
      <c r="G475" s="182"/>
      <c r="H475" s="167">
        <v>0</v>
      </c>
    </row>
    <row r="476" spans="2:8" ht="12.75">
      <c r="B476" s="206"/>
      <c r="C476" s="74"/>
      <c r="D476" s="209"/>
      <c r="E476" s="94"/>
      <c r="F476" s="77"/>
      <c r="G476" s="182"/>
      <c r="H476" s="148"/>
    </row>
    <row r="477" spans="2:8" ht="12.75">
      <c r="B477" s="206"/>
      <c r="C477" s="74"/>
      <c r="D477" s="209"/>
      <c r="E477" s="94"/>
      <c r="F477" s="77"/>
      <c r="G477" s="182"/>
      <c r="H477" s="148"/>
    </row>
    <row r="478" spans="2:8" ht="12.75">
      <c r="B478" s="206"/>
      <c r="C478" s="74"/>
      <c r="D478" s="209"/>
      <c r="E478" s="94"/>
      <c r="F478" s="77"/>
      <c r="G478" s="182"/>
      <c r="H478" s="148"/>
    </row>
    <row r="479" spans="2:8" ht="12.75">
      <c r="B479" s="112"/>
      <c r="C479" s="74"/>
      <c r="D479" s="98"/>
      <c r="E479" s="77"/>
      <c r="F479" s="77"/>
      <c r="G479" s="182"/>
      <c r="H479" s="148"/>
    </row>
    <row r="480" spans="2:8" ht="12.75">
      <c r="B480" s="112"/>
      <c r="C480" s="74"/>
      <c r="D480" s="98"/>
      <c r="E480" s="77"/>
      <c r="F480" s="77"/>
      <c r="G480" s="182"/>
      <c r="H480" s="148"/>
    </row>
    <row r="481" spans="2:8" ht="12.75">
      <c r="B481" s="112"/>
      <c r="C481" s="74"/>
      <c r="D481" s="98"/>
      <c r="E481" s="77"/>
      <c r="F481" s="77"/>
      <c r="G481" s="182"/>
      <c r="H481" s="148"/>
    </row>
    <row r="482" spans="2:8" ht="12.75">
      <c r="B482" s="112"/>
      <c r="C482" s="74"/>
      <c r="D482" s="98"/>
      <c r="E482" s="77"/>
      <c r="F482" s="77"/>
      <c r="G482" s="182"/>
      <c r="H482" s="148"/>
    </row>
    <row r="483" spans="2:8" ht="12.75">
      <c r="B483" s="112"/>
      <c r="C483" s="74"/>
      <c r="D483" s="98"/>
      <c r="E483" s="77"/>
      <c r="F483" s="77"/>
      <c r="G483" s="182"/>
      <c r="H483" s="148"/>
    </row>
    <row r="484" spans="2:8" ht="12.75">
      <c r="B484" s="101"/>
      <c r="C484" s="74"/>
      <c r="E484" s="77"/>
      <c r="F484" s="77"/>
      <c r="G484" s="182"/>
      <c r="H484" s="148"/>
    </row>
    <row r="485" spans="2:8" ht="12.75">
      <c r="B485" s="101"/>
      <c r="D485" s="160"/>
      <c r="E485" s="77"/>
      <c r="F485" s="77"/>
      <c r="G485" s="182"/>
      <c r="H485" s="167"/>
    </row>
    <row r="486" spans="2:8" ht="12.75">
      <c r="B486" s="101"/>
      <c r="D486" s="77"/>
      <c r="E486" s="77"/>
      <c r="F486" s="77"/>
      <c r="G486" s="77"/>
      <c r="H486" s="148"/>
    </row>
    <row r="487" spans="2:8" ht="12.75">
      <c r="B487" s="101"/>
      <c r="D487" s="93"/>
      <c r="E487" s="77"/>
      <c r="F487" s="77"/>
      <c r="G487" s="77"/>
      <c r="H487" s="148"/>
    </row>
    <row r="488" spans="2:8" ht="12.75">
      <c r="B488" s="101"/>
      <c r="D488" s="93"/>
      <c r="E488" s="77"/>
      <c r="F488" s="77"/>
      <c r="G488" s="77"/>
      <c r="H488" s="148"/>
    </row>
    <row r="489" spans="2:8" ht="12.75">
      <c r="B489" s="101"/>
      <c r="C489" s="77"/>
      <c r="D489" s="93"/>
      <c r="E489" s="77"/>
      <c r="F489" s="77"/>
      <c r="G489" s="77"/>
      <c r="H489" s="167"/>
    </row>
    <row r="490" spans="2:8" ht="12.75">
      <c r="B490" s="101"/>
      <c r="C490" s="77"/>
      <c r="D490" s="93"/>
      <c r="E490" s="77"/>
      <c r="F490" s="77"/>
      <c r="G490" s="77"/>
      <c r="H490" s="148"/>
    </row>
    <row r="491" spans="2:8" ht="12.75">
      <c r="B491" s="101"/>
      <c r="C491" s="77"/>
      <c r="D491" s="93"/>
      <c r="E491" s="77"/>
      <c r="F491" s="77"/>
      <c r="G491" s="77"/>
      <c r="H491" s="148"/>
    </row>
    <row r="492" spans="2:8" ht="13.5" thickBot="1">
      <c r="B492" s="101"/>
      <c r="C492" s="77"/>
      <c r="D492" s="93" t="s">
        <v>43</v>
      </c>
      <c r="E492" s="77"/>
      <c r="F492" s="77"/>
      <c r="G492" s="77"/>
      <c r="H492" s="193">
        <f>H461+H470</f>
        <v>140487.5</v>
      </c>
    </row>
    <row r="493" spans="2:8" ht="13.5" thickTop="1">
      <c r="B493" s="101"/>
      <c r="C493" s="77"/>
      <c r="D493" s="77"/>
      <c r="E493" s="77"/>
      <c r="F493" s="77"/>
      <c r="G493" s="77"/>
      <c r="H493" s="148"/>
    </row>
    <row r="494" spans="2:8" ht="13.5" thickBot="1">
      <c r="B494" s="170"/>
      <c r="C494" s="171"/>
      <c r="D494" s="171"/>
      <c r="E494" s="171"/>
      <c r="F494" s="171"/>
      <c r="G494" s="171"/>
      <c r="H494" s="185"/>
    </row>
    <row r="495" spans="2:8" ht="13.5" thickTop="1">
      <c r="B495" s="77"/>
      <c r="C495" s="77"/>
      <c r="D495" s="77"/>
      <c r="E495" s="77"/>
      <c r="F495" s="77"/>
      <c r="G495" s="77"/>
      <c r="H495" s="77"/>
    </row>
    <row r="496" spans="2:8" ht="12.75">
      <c r="B496" s="77"/>
      <c r="C496" s="77"/>
      <c r="D496" s="77"/>
      <c r="E496" s="77"/>
      <c r="F496" s="77"/>
      <c r="G496" s="77"/>
      <c r="H496" s="77"/>
    </row>
    <row r="497" spans="2:8" ht="12.75">
      <c r="B497" s="77"/>
      <c r="C497" s="77"/>
      <c r="D497" s="77"/>
      <c r="E497" s="77"/>
      <c r="F497" s="77"/>
      <c r="G497" s="77"/>
      <c r="H497" s="77"/>
    </row>
    <row r="498" spans="2:8" ht="12.75">
      <c r="B498" s="77"/>
      <c r="C498" s="77"/>
      <c r="D498" s="77"/>
      <c r="E498" s="77"/>
      <c r="F498" s="77"/>
      <c r="G498" s="77"/>
      <c r="H498" s="77"/>
    </row>
    <row r="499" spans="2:8" ht="12.75">
      <c r="B499" s="77"/>
      <c r="C499" s="77"/>
      <c r="D499" s="77"/>
      <c r="E499" s="77"/>
      <c r="F499" s="77"/>
      <c r="G499" s="77"/>
      <c r="H499" s="77"/>
    </row>
    <row r="500" spans="2:8" ht="12.75">
      <c r="B500" s="77"/>
      <c r="C500" s="77"/>
      <c r="D500" s="77"/>
      <c r="E500" s="77"/>
      <c r="F500" s="77"/>
      <c r="G500" s="77"/>
      <c r="H500" s="77"/>
    </row>
    <row r="501" spans="2:8" ht="12.75">
      <c r="B501" s="77"/>
      <c r="C501" s="77"/>
      <c r="D501" s="77"/>
      <c r="E501" s="77"/>
      <c r="F501" s="77"/>
      <c r="G501" s="77"/>
      <c r="H501" s="77"/>
    </row>
    <row r="502" spans="2:8" ht="12.75">
      <c r="B502" s="77"/>
      <c r="C502" s="77"/>
      <c r="D502" s="77"/>
      <c r="E502" s="77"/>
      <c r="F502" s="77"/>
      <c r="G502" s="77"/>
      <c r="H502" s="77"/>
    </row>
    <row r="503" spans="2:8" ht="12.75">
      <c r="B503" s="77"/>
      <c r="C503" s="77"/>
      <c r="D503" s="77"/>
      <c r="E503" s="77"/>
      <c r="F503" s="77"/>
      <c r="G503" s="77"/>
      <c r="H503" s="77"/>
    </row>
    <row r="504" spans="2:8" ht="12.75">
      <c r="B504" s="77"/>
      <c r="C504" s="77"/>
      <c r="D504" s="77"/>
      <c r="E504" s="77"/>
      <c r="F504" s="77"/>
      <c r="G504" s="77"/>
      <c r="H504" s="77"/>
    </row>
    <row r="505" spans="2:8" ht="12.75">
      <c r="B505" s="77"/>
      <c r="C505" s="77"/>
      <c r="D505" s="77"/>
      <c r="E505" s="77"/>
      <c r="F505" s="77"/>
      <c r="G505" s="77"/>
      <c r="H505" s="77"/>
    </row>
    <row r="506" spans="2:8" ht="12.75">
      <c r="B506" s="77"/>
      <c r="C506" s="77"/>
      <c r="D506" s="77"/>
      <c r="E506" s="77"/>
      <c r="F506" s="77"/>
      <c r="G506" s="77"/>
      <c r="H506" s="77"/>
    </row>
    <row r="508" spans="3:8" ht="22.5">
      <c r="C508" s="368" t="s">
        <v>0</v>
      </c>
      <c r="D508" s="368"/>
      <c r="E508" s="368"/>
      <c r="F508" s="368"/>
      <c r="G508" s="368"/>
      <c r="H508" s="368"/>
    </row>
    <row r="509" spans="3:8" ht="12.75">
      <c r="C509" s="367" t="s">
        <v>4</v>
      </c>
      <c r="D509" s="367"/>
      <c r="E509" s="367"/>
      <c r="F509" s="367"/>
      <c r="G509" s="367"/>
      <c r="H509" s="367"/>
    </row>
    <row r="510" spans="3:8" ht="12.75">
      <c r="C510" s="364" t="s">
        <v>209</v>
      </c>
      <c r="D510" s="364"/>
      <c r="E510" s="364"/>
      <c r="F510" s="364"/>
      <c r="G510" s="364"/>
      <c r="H510" s="364"/>
    </row>
    <row r="511" spans="3:8" ht="12.75">
      <c r="C511" s="363"/>
      <c r="D511" s="363"/>
      <c r="E511" s="363"/>
      <c r="F511" s="363"/>
      <c r="G511" s="363"/>
      <c r="H511" s="363"/>
    </row>
    <row r="513" ht="13.5" thickBot="1"/>
    <row r="514" spans="1:8" ht="14.25" thickBot="1" thickTop="1">
      <c r="A514" s="150"/>
      <c r="B514" s="152" t="s">
        <v>37</v>
      </c>
      <c r="C514" s="153"/>
      <c r="D514" s="153" t="s">
        <v>38</v>
      </c>
      <c r="E514" s="154"/>
      <c r="F514" s="155"/>
      <c r="G514" s="152" t="s">
        <v>39</v>
      </c>
      <c r="H514" s="152" t="s">
        <v>1</v>
      </c>
    </row>
    <row r="515" spans="2:8" ht="13.5" thickTop="1">
      <c r="B515" s="156"/>
      <c r="C515" s="157"/>
      <c r="D515" s="157"/>
      <c r="E515" s="157"/>
      <c r="F515" s="157"/>
      <c r="G515" s="157"/>
      <c r="H515" s="158"/>
    </row>
    <row r="516" spans="2:8" ht="12.75">
      <c r="B516" s="101"/>
      <c r="C516" s="77"/>
      <c r="D516" s="93" t="s">
        <v>40</v>
      </c>
      <c r="E516" s="77"/>
      <c r="F516" s="77"/>
      <c r="G516" s="77"/>
      <c r="H516" s="159">
        <v>5078021.83</v>
      </c>
    </row>
    <row r="517" spans="2:8" ht="12.75">
      <c r="B517" s="101"/>
      <c r="C517" s="77"/>
      <c r="D517" s="93"/>
      <c r="E517" s="77"/>
      <c r="F517" s="77"/>
      <c r="G517" s="77"/>
      <c r="H517" s="102"/>
    </row>
    <row r="518" spans="2:8" ht="12.75">
      <c r="B518" s="101"/>
      <c r="C518" s="77"/>
      <c r="D518" s="93"/>
      <c r="E518" s="77"/>
      <c r="F518" s="77"/>
      <c r="G518" s="77"/>
      <c r="H518" s="102"/>
    </row>
    <row r="519" spans="2:8" ht="12.75">
      <c r="B519" s="101"/>
      <c r="C519" s="77"/>
      <c r="D519" s="160"/>
      <c r="E519" s="77"/>
      <c r="F519" s="77"/>
      <c r="G519" s="77"/>
      <c r="H519" s="148"/>
    </row>
    <row r="520" spans="2:8" ht="12.75">
      <c r="B520" s="204"/>
      <c r="D520" s="97" t="s">
        <v>85</v>
      </c>
      <c r="E520" s="77"/>
      <c r="F520" s="77"/>
      <c r="G520" s="77"/>
      <c r="H520" s="167">
        <f>SUM(G522:G540)</f>
        <v>88518.09</v>
      </c>
    </row>
    <row r="521" spans="2:8" ht="12.75">
      <c r="B521" s="205"/>
      <c r="C521" s="74"/>
      <c r="D521" s="98"/>
      <c r="E521" s="77"/>
      <c r="F521" s="77"/>
      <c r="G521" s="96"/>
      <c r="H521" s="102"/>
    </row>
    <row r="522" spans="2:8" ht="12.75">
      <c r="B522" s="275">
        <v>41526</v>
      </c>
      <c r="C522" s="72"/>
      <c r="D522" s="270" t="s">
        <v>211</v>
      </c>
      <c r="E522" s="98"/>
      <c r="F522" s="98"/>
      <c r="G522" s="241">
        <v>10797.28</v>
      </c>
      <c r="H522" s="148"/>
    </row>
    <row r="523" spans="2:8" ht="12.75">
      <c r="B523" s="276">
        <v>41544</v>
      </c>
      <c r="C523" s="72"/>
      <c r="D523" s="248" t="s">
        <v>211</v>
      </c>
      <c r="E523" s="98"/>
      <c r="F523" s="77"/>
      <c r="G523" s="250">
        <v>49888.78</v>
      </c>
      <c r="H523" s="148"/>
    </row>
    <row r="524" spans="2:8" ht="12.75">
      <c r="B524" s="277">
        <v>41544</v>
      </c>
      <c r="C524" s="72"/>
      <c r="D524" s="248" t="s">
        <v>211</v>
      </c>
      <c r="E524" s="98"/>
      <c r="F524" s="77"/>
      <c r="G524" s="250">
        <v>27832.03</v>
      </c>
      <c r="H524" s="148"/>
    </row>
    <row r="525" spans="2:8" ht="12.75">
      <c r="B525" s="210"/>
      <c r="C525" s="235"/>
      <c r="D525" s="248"/>
      <c r="E525" s="98"/>
      <c r="F525" s="77"/>
      <c r="G525" s="250"/>
      <c r="H525" s="148"/>
    </row>
    <row r="526" spans="2:8" ht="12.75">
      <c r="B526" s="210"/>
      <c r="C526" s="235"/>
      <c r="D526" s="248"/>
      <c r="E526" s="98"/>
      <c r="F526" s="77"/>
      <c r="G526" s="250"/>
      <c r="H526" s="148"/>
    </row>
    <row r="527" spans="2:8" ht="12.75">
      <c r="B527" s="211"/>
      <c r="C527" s="235"/>
      <c r="D527" s="248"/>
      <c r="E527" s="98"/>
      <c r="F527" s="77"/>
      <c r="G527" s="250"/>
      <c r="H527" s="148"/>
    </row>
    <row r="528" spans="2:8" ht="12.75">
      <c r="B528" s="211"/>
      <c r="C528" s="235"/>
      <c r="D528" s="248"/>
      <c r="E528" s="98"/>
      <c r="F528" s="77"/>
      <c r="G528" s="250"/>
      <c r="H528" s="148"/>
    </row>
    <row r="529" spans="2:8" ht="12.75">
      <c r="B529" s="211"/>
      <c r="C529" s="235"/>
      <c r="D529" s="247"/>
      <c r="E529" s="98"/>
      <c r="F529" s="77"/>
      <c r="G529" s="251"/>
      <c r="H529" s="148"/>
    </row>
    <row r="530" spans="2:8" ht="12.75">
      <c r="B530" s="211"/>
      <c r="C530" s="235"/>
      <c r="D530" s="247"/>
      <c r="E530" s="98"/>
      <c r="F530" s="77"/>
      <c r="G530" s="251"/>
      <c r="H530" s="148"/>
    </row>
    <row r="531" spans="2:8" ht="12.75">
      <c r="B531" s="211"/>
      <c r="C531" s="235"/>
      <c r="D531" s="247"/>
      <c r="E531" s="98"/>
      <c r="F531" s="77"/>
      <c r="G531" s="251"/>
      <c r="H531" s="148"/>
    </row>
    <row r="532" spans="2:8" ht="12.75">
      <c r="B532" s="211"/>
      <c r="C532" s="235"/>
      <c r="D532" s="247"/>
      <c r="E532" s="98"/>
      <c r="F532" s="77"/>
      <c r="G532" s="251"/>
      <c r="H532" s="148"/>
    </row>
    <row r="533" spans="2:8" ht="12.75">
      <c r="B533" s="211"/>
      <c r="C533" s="74"/>
      <c r="D533" s="98"/>
      <c r="E533" s="98"/>
      <c r="F533" s="77"/>
      <c r="G533" s="201"/>
      <c r="H533" s="148"/>
    </row>
    <row r="534" spans="2:8" ht="12.75">
      <c r="B534" s="211"/>
      <c r="C534" s="74"/>
      <c r="D534" s="98"/>
      <c r="E534" s="98"/>
      <c r="F534" s="77"/>
      <c r="G534" s="201"/>
      <c r="H534" s="148"/>
    </row>
    <row r="535" spans="2:8" ht="12.75">
      <c r="B535" s="211"/>
      <c r="C535" s="74"/>
      <c r="D535" s="98"/>
      <c r="E535" s="98"/>
      <c r="F535" s="77"/>
      <c r="G535" s="201"/>
      <c r="H535" s="148"/>
    </row>
    <row r="536" spans="2:8" ht="12.75">
      <c r="B536" s="211"/>
      <c r="C536" s="74"/>
      <c r="D536" s="98"/>
      <c r="E536" s="98"/>
      <c r="F536" s="77"/>
      <c r="G536" s="201"/>
      <c r="H536" s="148"/>
    </row>
    <row r="537" spans="2:8" ht="12.75">
      <c r="B537" s="211"/>
      <c r="C537" s="74"/>
      <c r="D537" s="98"/>
      <c r="E537" s="98"/>
      <c r="F537" s="77"/>
      <c r="G537" s="201"/>
      <c r="H537" s="148"/>
    </row>
    <row r="538" spans="2:8" ht="12.75">
      <c r="B538" s="211"/>
      <c r="C538" s="74"/>
      <c r="D538" s="98"/>
      <c r="E538" s="98"/>
      <c r="F538" s="77"/>
      <c r="G538" s="212"/>
      <c r="H538" s="148"/>
    </row>
    <row r="539" spans="2:8" ht="12.75">
      <c r="B539" s="211"/>
      <c r="C539" s="74"/>
      <c r="D539" s="98"/>
      <c r="E539" s="98"/>
      <c r="F539" s="77"/>
      <c r="G539" s="213"/>
      <c r="H539" s="148"/>
    </row>
    <row r="540" spans="2:8" ht="12.75">
      <c r="B540" s="211"/>
      <c r="C540" s="74"/>
      <c r="D540" s="98"/>
      <c r="E540" s="98"/>
      <c r="F540" s="77"/>
      <c r="G540" s="213"/>
      <c r="H540" s="148"/>
    </row>
    <row r="541" spans="2:8" ht="14.25">
      <c r="B541" s="214"/>
      <c r="C541" s="215"/>
      <c r="D541" s="95"/>
      <c r="E541" s="95"/>
      <c r="F541" s="216"/>
      <c r="G541" s="96"/>
      <c r="H541" s="148"/>
    </row>
    <row r="542" spans="2:8" ht="12.75">
      <c r="B542" s="206"/>
      <c r="C542" s="74"/>
      <c r="D542" s="98"/>
      <c r="E542" s="77"/>
      <c r="F542" s="77"/>
      <c r="G542" s="96"/>
      <c r="H542" s="148"/>
    </row>
    <row r="543" spans="2:8" ht="12.75">
      <c r="B543" s="206"/>
      <c r="C543" s="74"/>
      <c r="D543" s="98"/>
      <c r="E543" s="77"/>
      <c r="F543" s="77"/>
      <c r="G543" s="182"/>
      <c r="H543" s="179"/>
    </row>
    <row r="544" spans="2:8" ht="12.75">
      <c r="B544" s="206"/>
      <c r="C544" s="74"/>
      <c r="D544" s="97" t="s">
        <v>81</v>
      </c>
      <c r="E544" s="77"/>
      <c r="F544" s="77"/>
      <c r="G544" s="182"/>
      <c r="H544" s="179">
        <f>SUM(G545)</f>
        <v>0</v>
      </c>
    </row>
    <row r="545" spans="2:8" ht="12.75">
      <c r="B545" s="206"/>
      <c r="C545" s="74"/>
      <c r="D545" s="209"/>
      <c r="E545" s="94"/>
      <c r="F545" s="77"/>
      <c r="G545" s="182"/>
      <c r="H545" s="179"/>
    </row>
    <row r="546" spans="2:8" ht="12.75">
      <c r="B546" s="206"/>
      <c r="C546" s="74"/>
      <c r="D546" s="209"/>
      <c r="F546" s="77"/>
      <c r="G546" s="182"/>
      <c r="H546" s="179"/>
    </row>
    <row r="547" spans="2:8" ht="12.75">
      <c r="B547" s="206"/>
      <c r="C547" s="74"/>
      <c r="D547" s="98"/>
      <c r="E547" s="77"/>
      <c r="F547" s="77"/>
      <c r="G547" s="182"/>
      <c r="H547" s="179"/>
    </row>
    <row r="548" spans="2:8" ht="12.75">
      <c r="B548" s="206"/>
      <c r="C548" s="74"/>
      <c r="D548" s="98"/>
      <c r="E548" s="77"/>
      <c r="F548" s="77"/>
      <c r="G548" s="182"/>
      <c r="H548" s="179"/>
    </row>
    <row r="549" spans="2:8" ht="12.75">
      <c r="B549" s="206"/>
      <c r="C549" s="74"/>
      <c r="D549" s="97" t="s">
        <v>84</v>
      </c>
      <c r="E549" s="77"/>
      <c r="F549" s="77"/>
      <c r="G549" s="182"/>
      <c r="H549" s="167">
        <v>0</v>
      </c>
    </row>
    <row r="550" spans="2:8" ht="12.75">
      <c r="B550" s="206"/>
      <c r="C550" s="74"/>
      <c r="D550" s="209"/>
      <c r="E550" s="94"/>
      <c r="F550" s="77"/>
      <c r="G550" s="182"/>
      <c r="H550" s="148"/>
    </row>
    <row r="551" spans="2:8" ht="12.75">
      <c r="B551" s="206"/>
      <c r="C551" s="74"/>
      <c r="D551" s="209"/>
      <c r="E551" s="94"/>
      <c r="F551" s="77"/>
      <c r="G551" s="182"/>
      <c r="H551" s="148"/>
    </row>
    <row r="552" spans="2:8" ht="12.75">
      <c r="B552" s="101"/>
      <c r="C552" s="77"/>
      <c r="D552" s="93"/>
      <c r="E552" s="77"/>
      <c r="F552" s="77"/>
      <c r="G552" s="77"/>
      <c r="H552" s="148"/>
    </row>
    <row r="553" spans="2:8" ht="12.75">
      <c r="B553" s="101"/>
      <c r="C553" s="77"/>
      <c r="D553" s="93"/>
      <c r="E553" s="77"/>
      <c r="F553" s="77"/>
      <c r="G553" s="77"/>
      <c r="H553" s="148"/>
    </row>
    <row r="554" spans="2:8" ht="13.5" thickBot="1">
      <c r="B554" s="101"/>
      <c r="C554" s="77"/>
      <c r="D554" s="93" t="s">
        <v>43</v>
      </c>
      <c r="E554" s="77"/>
      <c r="F554" s="77"/>
      <c r="G554" s="77"/>
      <c r="H554" s="207">
        <f>H516-H520-H544+H549</f>
        <v>4989503.74</v>
      </c>
    </row>
    <row r="555" spans="2:8" ht="13.5" thickTop="1">
      <c r="B555" s="101"/>
      <c r="C555" s="77"/>
      <c r="D555" s="77"/>
      <c r="E555" s="77"/>
      <c r="F555" s="77"/>
      <c r="G555" s="77"/>
      <c r="H555" s="148"/>
    </row>
    <row r="556" spans="2:8" ht="13.5" thickBot="1">
      <c r="B556" s="170"/>
      <c r="C556" s="171"/>
      <c r="D556" s="171"/>
      <c r="E556" s="171"/>
      <c r="F556" s="171"/>
      <c r="G556" s="171"/>
      <c r="H556" s="185"/>
    </row>
    <row r="557" spans="2:8" ht="13.5" thickTop="1">
      <c r="B557" s="77"/>
      <c r="C557" s="77"/>
      <c r="D557" s="77"/>
      <c r="E557" s="77"/>
      <c r="F557" s="77"/>
      <c r="G557" s="77"/>
      <c r="H557" s="77"/>
    </row>
    <row r="558" spans="2:8" ht="12.75">
      <c r="B558" s="77"/>
      <c r="C558" s="77"/>
      <c r="D558" s="77"/>
      <c r="E558" s="77"/>
      <c r="F558" s="77"/>
      <c r="G558" s="77"/>
      <c r="H558" s="77"/>
    </row>
    <row r="559" spans="2:8" ht="12.75">
      <c r="B559" s="77"/>
      <c r="C559" s="77"/>
      <c r="D559" s="77"/>
      <c r="E559" s="77"/>
      <c r="F559" s="77"/>
      <c r="G559" s="77"/>
      <c r="H559" s="77"/>
    </row>
    <row r="560" spans="2:8" ht="12.75">
      <c r="B560" s="77"/>
      <c r="C560" s="77"/>
      <c r="D560" s="77"/>
      <c r="E560" s="77"/>
      <c r="F560" s="77"/>
      <c r="G560" s="77"/>
      <c r="H560" s="77"/>
    </row>
    <row r="561" spans="2:8" ht="12.75">
      <c r="B561" s="77"/>
      <c r="C561" s="77"/>
      <c r="D561" s="77"/>
      <c r="E561" s="77"/>
      <c r="F561" s="77"/>
      <c r="G561" s="77"/>
      <c r="H561" s="77"/>
    </row>
    <row r="563" spans="3:8" ht="22.5">
      <c r="C563" s="368" t="s">
        <v>0</v>
      </c>
      <c r="D563" s="368"/>
      <c r="E563" s="368"/>
      <c r="F563" s="368"/>
      <c r="G563" s="368"/>
      <c r="H563" s="368"/>
    </row>
    <row r="564" spans="3:8" ht="12.75">
      <c r="C564" s="367" t="s">
        <v>4</v>
      </c>
      <c r="D564" s="367"/>
      <c r="E564" s="367"/>
      <c r="F564" s="367"/>
      <c r="G564" s="367"/>
      <c r="H564" s="367"/>
    </row>
    <row r="565" spans="3:8" ht="12.75">
      <c r="C565" s="364" t="s">
        <v>209</v>
      </c>
      <c r="D565" s="364"/>
      <c r="E565" s="364"/>
      <c r="F565" s="364"/>
      <c r="G565" s="364"/>
      <c r="H565" s="364"/>
    </row>
    <row r="566" spans="3:8" ht="12.75">
      <c r="C566" s="363"/>
      <c r="D566" s="363"/>
      <c r="E566" s="363"/>
      <c r="F566" s="363"/>
      <c r="G566" s="363"/>
      <c r="H566" s="363"/>
    </row>
    <row r="568" spans="4:6" ht="12.75">
      <c r="D568" s="151"/>
      <c r="E568" s="151"/>
      <c r="F568" s="151"/>
    </row>
    <row r="569" ht="13.5" thickBot="1"/>
    <row r="570" spans="1:8" ht="14.25" thickBot="1" thickTop="1">
      <c r="A570" s="150"/>
      <c r="B570" s="152" t="s">
        <v>37</v>
      </c>
      <c r="C570" s="153"/>
      <c r="D570" s="153" t="s">
        <v>38</v>
      </c>
      <c r="E570" s="154"/>
      <c r="F570" s="155"/>
      <c r="G570" s="152" t="s">
        <v>39</v>
      </c>
      <c r="H570" s="152" t="s">
        <v>1</v>
      </c>
    </row>
    <row r="571" spans="2:8" ht="13.5" thickTop="1">
      <c r="B571" s="156"/>
      <c r="C571" s="157"/>
      <c r="D571" s="157"/>
      <c r="E571" s="157"/>
      <c r="F571" s="157"/>
      <c r="G571" s="157"/>
      <c r="H571" s="158"/>
    </row>
    <row r="572" spans="2:8" ht="12.75">
      <c r="B572" s="101"/>
      <c r="C572" s="77"/>
      <c r="D572" s="93" t="s">
        <v>40</v>
      </c>
      <c r="E572" s="77"/>
      <c r="F572" s="77"/>
      <c r="G572" s="77"/>
      <c r="H572" s="159">
        <v>82741.72</v>
      </c>
    </row>
    <row r="573" spans="2:8" ht="12.75">
      <c r="B573" s="101"/>
      <c r="C573" s="77"/>
      <c r="D573" s="93"/>
      <c r="E573" s="77"/>
      <c r="F573" s="77"/>
      <c r="G573" s="77"/>
      <c r="H573" s="102"/>
    </row>
    <row r="574" spans="2:8" ht="12.75">
      <c r="B574" s="101"/>
      <c r="C574" s="77"/>
      <c r="D574" s="93"/>
      <c r="E574" s="77"/>
      <c r="F574" s="77"/>
      <c r="G574" s="77"/>
      <c r="H574" s="102"/>
    </row>
    <row r="575" spans="2:8" ht="12.75">
      <c r="B575" s="101"/>
      <c r="C575" s="77"/>
      <c r="D575" s="93"/>
      <c r="E575" s="77"/>
      <c r="F575" s="77"/>
      <c r="G575" s="77"/>
      <c r="H575" s="102"/>
    </row>
    <row r="576" spans="2:8" ht="12.75">
      <c r="B576" s="101"/>
      <c r="C576" s="77"/>
      <c r="D576" s="160"/>
      <c r="E576" s="77"/>
      <c r="F576" s="77"/>
      <c r="G576" s="77"/>
      <c r="H576" s="148"/>
    </row>
    <row r="577" spans="2:8" ht="12.75">
      <c r="B577" s="204"/>
      <c r="D577" s="97" t="s">
        <v>85</v>
      </c>
      <c r="E577" s="77"/>
      <c r="F577" s="77"/>
      <c r="G577" s="77"/>
      <c r="H577" s="167">
        <f>SUM(G578:G583)</f>
        <v>0</v>
      </c>
    </row>
    <row r="578" spans="2:8" ht="12.75">
      <c r="B578" s="217"/>
      <c r="C578" s="111"/>
      <c r="D578" s="177"/>
      <c r="E578" s="77"/>
      <c r="F578" s="77"/>
      <c r="G578" s="64"/>
      <c r="H578" s="102"/>
    </row>
    <row r="579" spans="2:8" ht="12.75">
      <c r="B579" s="217"/>
      <c r="C579" s="218"/>
      <c r="D579" s="177"/>
      <c r="E579" s="98"/>
      <c r="F579" s="64"/>
      <c r="G579" s="96"/>
      <c r="H579" s="148"/>
    </row>
    <row r="580" spans="2:8" ht="12.75">
      <c r="B580" s="217"/>
      <c r="C580" s="218"/>
      <c r="D580" s="177"/>
      <c r="E580" s="98"/>
      <c r="F580" s="64"/>
      <c r="G580" s="96"/>
      <c r="H580" s="148"/>
    </row>
    <row r="581" spans="2:8" ht="12.75">
      <c r="B581" s="217"/>
      <c r="C581" s="218"/>
      <c r="D581" s="177"/>
      <c r="E581" s="98"/>
      <c r="F581" s="64"/>
      <c r="G581" s="96"/>
      <c r="H581" s="148"/>
    </row>
    <row r="582" spans="2:8" ht="12.75">
      <c r="B582" s="217"/>
      <c r="C582" s="218"/>
      <c r="D582" s="177"/>
      <c r="E582" s="98"/>
      <c r="F582" s="64"/>
      <c r="G582" s="96"/>
      <c r="H582" s="148"/>
    </row>
    <row r="583" spans="2:8" ht="12.75">
      <c r="B583" s="217"/>
      <c r="C583" s="74"/>
      <c r="D583" s="177"/>
      <c r="E583" s="77"/>
      <c r="F583" s="64"/>
      <c r="G583" s="96"/>
      <c r="H583" s="148"/>
    </row>
    <row r="584" spans="2:8" ht="12.75">
      <c r="B584" s="206"/>
      <c r="C584" s="74"/>
      <c r="D584" s="98"/>
      <c r="E584" s="77"/>
      <c r="F584" s="77"/>
      <c r="G584" s="182"/>
      <c r="H584" s="179"/>
    </row>
    <row r="585" spans="2:8" ht="12.75">
      <c r="B585" s="206"/>
      <c r="C585" s="74"/>
      <c r="D585" s="97" t="s">
        <v>81</v>
      </c>
      <c r="E585" s="77"/>
      <c r="F585" s="77"/>
      <c r="G585" s="182"/>
      <c r="H585" s="179">
        <f>SUM(G586)</f>
        <v>0</v>
      </c>
    </row>
    <row r="586" spans="2:8" ht="12.75">
      <c r="B586" s="206"/>
      <c r="C586" s="74"/>
      <c r="D586" s="209"/>
      <c r="E586" s="94"/>
      <c r="F586" s="77"/>
      <c r="G586" s="182"/>
      <c r="H586" s="179"/>
    </row>
    <row r="587" spans="2:8" ht="12.75">
      <c r="B587" s="206"/>
      <c r="C587" s="74"/>
      <c r="D587" s="209"/>
      <c r="F587" s="77"/>
      <c r="G587" s="182"/>
      <c r="H587" s="179"/>
    </row>
    <row r="588" spans="2:8" ht="12.75">
      <c r="B588" s="206"/>
      <c r="C588" s="74"/>
      <c r="D588" s="98"/>
      <c r="E588" s="77"/>
      <c r="F588" s="77"/>
      <c r="G588" s="182"/>
      <c r="H588" s="179"/>
    </row>
    <row r="589" spans="2:8" ht="12.75">
      <c r="B589" s="206"/>
      <c r="C589" s="74"/>
      <c r="D589" s="98"/>
      <c r="E589" s="77"/>
      <c r="F589" s="77"/>
      <c r="G589" s="182"/>
      <c r="H589" s="179"/>
    </row>
    <row r="590" spans="2:8" ht="12.75">
      <c r="B590" s="206"/>
      <c r="C590" s="74"/>
      <c r="D590" s="97" t="s">
        <v>84</v>
      </c>
      <c r="E590" s="77"/>
      <c r="F590" s="77"/>
      <c r="G590" s="182"/>
      <c r="H590" s="167">
        <v>0</v>
      </c>
    </row>
    <row r="591" spans="2:8" ht="12.75">
      <c r="B591" s="206"/>
      <c r="C591" s="74"/>
      <c r="D591" s="209"/>
      <c r="E591" s="94"/>
      <c r="F591" s="77"/>
      <c r="G591" s="182"/>
      <c r="H591" s="148"/>
    </row>
    <row r="592" spans="2:8" ht="12.75">
      <c r="B592" s="206"/>
      <c r="C592" s="74"/>
      <c r="D592" s="209"/>
      <c r="E592" s="94"/>
      <c r="F592" s="77"/>
      <c r="G592" s="182"/>
      <c r="H592" s="148"/>
    </row>
    <row r="593" spans="2:8" ht="12.75">
      <c r="B593" s="206"/>
      <c r="C593" s="74"/>
      <c r="D593" s="209"/>
      <c r="E593" s="94"/>
      <c r="F593" s="77"/>
      <c r="G593" s="182"/>
      <c r="H593" s="148"/>
    </row>
    <row r="594" spans="2:8" ht="12.75">
      <c r="B594" s="112"/>
      <c r="C594" s="74"/>
      <c r="D594" s="98"/>
      <c r="E594" s="77"/>
      <c r="F594" s="77"/>
      <c r="G594" s="182"/>
      <c r="H594" s="148"/>
    </row>
    <row r="595" spans="2:8" ht="12.75">
      <c r="B595" s="112"/>
      <c r="C595" s="74"/>
      <c r="D595" s="98"/>
      <c r="E595" s="77"/>
      <c r="F595" s="77"/>
      <c r="G595" s="182"/>
      <c r="H595" s="148"/>
    </row>
    <row r="596" spans="2:8" ht="12.75">
      <c r="B596" s="112"/>
      <c r="C596" s="74"/>
      <c r="D596" s="98"/>
      <c r="E596" s="77"/>
      <c r="F596" s="77"/>
      <c r="G596" s="182"/>
      <c r="H596" s="148"/>
    </row>
    <row r="597" spans="2:8" ht="12.75">
      <c r="B597" s="112"/>
      <c r="C597" s="74"/>
      <c r="D597" s="98"/>
      <c r="E597" s="77"/>
      <c r="F597" s="77"/>
      <c r="G597" s="182"/>
      <c r="H597" s="148"/>
    </row>
    <row r="598" spans="2:8" ht="12.75">
      <c r="B598" s="112"/>
      <c r="C598" s="74"/>
      <c r="D598" s="98"/>
      <c r="E598" s="77"/>
      <c r="F598" s="77"/>
      <c r="G598" s="182"/>
      <c r="H598" s="148"/>
    </row>
    <row r="599" spans="2:8" ht="12.75">
      <c r="B599" s="112"/>
      <c r="C599" s="74"/>
      <c r="D599" s="98"/>
      <c r="E599" s="77"/>
      <c r="F599" s="77"/>
      <c r="G599" s="182"/>
      <c r="H599" s="148"/>
    </row>
    <row r="600" spans="2:8" ht="12.75">
      <c r="B600" s="112"/>
      <c r="C600" s="74"/>
      <c r="D600" s="98"/>
      <c r="E600" s="77"/>
      <c r="F600" s="77"/>
      <c r="G600" s="182"/>
      <c r="H600" s="148"/>
    </row>
    <row r="601" spans="2:8" ht="12.75">
      <c r="B601" s="101"/>
      <c r="C601" s="74"/>
      <c r="E601" s="77"/>
      <c r="F601" s="77"/>
      <c r="G601" s="182"/>
      <c r="H601" s="148"/>
    </row>
    <row r="602" spans="2:8" ht="12.75">
      <c r="B602" s="101"/>
      <c r="D602" s="160"/>
      <c r="E602" s="77"/>
      <c r="F602" s="77"/>
      <c r="G602" s="182"/>
      <c r="H602" s="167"/>
    </row>
    <row r="603" spans="2:8" ht="12.75">
      <c r="B603" s="101"/>
      <c r="D603" s="77"/>
      <c r="E603" s="77"/>
      <c r="F603" s="77"/>
      <c r="G603" s="77"/>
      <c r="H603" s="148"/>
    </row>
    <row r="604" spans="2:8" ht="12.75">
      <c r="B604" s="101"/>
      <c r="D604" s="93"/>
      <c r="E604" s="77"/>
      <c r="F604" s="77"/>
      <c r="G604" s="77"/>
      <c r="H604" s="148"/>
    </row>
    <row r="605" spans="2:8" ht="12.75">
      <c r="B605" s="101"/>
      <c r="D605" s="93"/>
      <c r="E605" s="77"/>
      <c r="F605" s="77"/>
      <c r="G605" s="77"/>
      <c r="H605" s="148"/>
    </row>
    <row r="606" spans="2:8" ht="12.75">
      <c r="B606" s="101"/>
      <c r="C606" s="77"/>
      <c r="D606" s="93"/>
      <c r="E606" s="77"/>
      <c r="F606" s="77"/>
      <c r="G606" s="77"/>
      <c r="H606" s="167"/>
    </row>
    <row r="607" spans="2:8" ht="12.75">
      <c r="B607" s="101"/>
      <c r="C607" s="77"/>
      <c r="D607" s="93"/>
      <c r="E607" s="77"/>
      <c r="F607" s="77"/>
      <c r="G607" s="77"/>
      <c r="H607" s="148"/>
    </row>
    <row r="608" spans="2:8" ht="12.75">
      <c r="B608" s="101"/>
      <c r="C608" s="77"/>
      <c r="D608" s="93"/>
      <c r="E608" s="77"/>
      <c r="F608" s="77"/>
      <c r="G608" s="77"/>
      <c r="H608" s="148"/>
    </row>
    <row r="609" spans="2:8" ht="13.5" thickBot="1">
      <c r="B609" s="101"/>
      <c r="C609" s="77"/>
      <c r="D609" s="93" t="s">
        <v>43</v>
      </c>
      <c r="E609" s="77"/>
      <c r="F609" s="77"/>
      <c r="G609" s="77"/>
      <c r="H609" s="207">
        <f>H572-H577-H585+H590</f>
        <v>82741.72</v>
      </c>
    </row>
    <row r="610" spans="2:8" ht="13.5" thickTop="1">
      <c r="B610" s="101"/>
      <c r="C610" s="77"/>
      <c r="D610" s="77"/>
      <c r="E610" s="77"/>
      <c r="F610" s="77"/>
      <c r="G610" s="77"/>
      <c r="H610" s="148"/>
    </row>
    <row r="611" spans="2:8" ht="13.5" thickBot="1">
      <c r="B611" s="170"/>
      <c r="C611" s="171"/>
      <c r="D611" s="171"/>
      <c r="E611" s="171"/>
      <c r="F611" s="171"/>
      <c r="G611" s="171"/>
      <c r="H611" s="185"/>
    </row>
    <row r="612" spans="1:8" ht="13.5" thickTop="1">
      <c r="A612" s="77"/>
      <c r="B612" s="77"/>
      <c r="C612" s="77"/>
      <c r="D612" s="77"/>
      <c r="E612" s="77"/>
      <c r="F612" s="77"/>
      <c r="G612" s="77"/>
      <c r="H612" s="77"/>
    </row>
    <row r="613" spans="1:8" ht="12.75">
      <c r="A613" s="77"/>
      <c r="B613" s="77"/>
      <c r="C613" s="77"/>
      <c r="D613" s="77"/>
      <c r="E613" s="77"/>
      <c r="F613" s="77"/>
      <c r="G613" s="77"/>
      <c r="H613" s="77"/>
    </row>
    <row r="614" spans="1:8" ht="12.75">
      <c r="A614" s="77"/>
      <c r="B614" s="77"/>
      <c r="C614" s="77"/>
      <c r="D614" s="77"/>
      <c r="E614" s="77"/>
      <c r="F614" s="77"/>
      <c r="G614" s="77"/>
      <c r="H614" s="77"/>
    </row>
    <row r="615" spans="1:8" ht="12.75">
      <c r="A615" s="77"/>
      <c r="B615" s="77"/>
      <c r="C615" s="77"/>
      <c r="D615" s="77"/>
      <c r="E615" s="77"/>
      <c r="F615" s="77"/>
      <c r="G615" s="77"/>
      <c r="H615" s="77"/>
    </row>
    <row r="616" spans="1:8" ht="12.75">
      <c r="A616" s="77"/>
      <c r="B616" s="77"/>
      <c r="C616" s="77"/>
      <c r="D616" s="77"/>
      <c r="E616" s="77"/>
      <c r="F616" s="77"/>
      <c r="G616" s="77"/>
      <c r="H616" s="77"/>
    </row>
    <row r="617" spans="1:8" ht="12.75">
      <c r="A617" s="77"/>
      <c r="B617" s="77"/>
      <c r="C617" s="77"/>
      <c r="D617" s="77"/>
      <c r="E617" s="77"/>
      <c r="F617" s="77"/>
      <c r="G617" s="77"/>
      <c r="H617" s="77"/>
    </row>
    <row r="618" spans="2:8" ht="12.75">
      <c r="B618" s="77"/>
      <c r="C618" s="77"/>
      <c r="D618" s="77"/>
      <c r="E618" s="77"/>
      <c r="F618" s="77"/>
      <c r="G618" s="77"/>
      <c r="H618" s="77"/>
    </row>
    <row r="620" spans="3:8" ht="22.5">
      <c r="C620" s="368" t="s">
        <v>0</v>
      </c>
      <c r="D620" s="368"/>
      <c r="E620" s="368"/>
      <c r="F620" s="368"/>
      <c r="G620" s="368"/>
      <c r="H620" s="368"/>
    </row>
    <row r="621" spans="3:8" ht="12.75">
      <c r="C621" s="367" t="s">
        <v>4</v>
      </c>
      <c r="D621" s="367"/>
      <c r="E621" s="367"/>
      <c r="F621" s="367"/>
      <c r="G621" s="367"/>
      <c r="H621" s="367"/>
    </row>
    <row r="622" spans="3:8" ht="12.75">
      <c r="C622" s="364" t="s">
        <v>209</v>
      </c>
      <c r="D622" s="364"/>
      <c r="E622" s="364"/>
      <c r="F622" s="364"/>
      <c r="G622" s="364"/>
      <c r="H622" s="364"/>
    </row>
    <row r="623" spans="3:8" ht="12.75">
      <c r="C623" s="363"/>
      <c r="D623" s="363"/>
      <c r="E623" s="363"/>
      <c r="F623" s="363"/>
      <c r="G623" s="363"/>
      <c r="H623" s="363"/>
    </row>
    <row r="625" spans="4:6" ht="12.75">
      <c r="D625" s="151"/>
      <c r="E625" s="151"/>
      <c r="F625" s="151"/>
    </row>
    <row r="626" ht="13.5" thickBot="1"/>
    <row r="627" spans="1:8" ht="14.25" thickBot="1" thickTop="1">
      <c r="A627" s="150"/>
      <c r="B627" s="152" t="s">
        <v>37</v>
      </c>
      <c r="C627" s="153"/>
      <c r="D627" s="153" t="s">
        <v>38</v>
      </c>
      <c r="E627" s="154"/>
      <c r="F627" s="155"/>
      <c r="G627" s="152" t="s">
        <v>39</v>
      </c>
      <c r="H627" s="152" t="s">
        <v>1</v>
      </c>
    </row>
    <row r="628" spans="2:8" ht="13.5" thickTop="1">
      <c r="B628" s="156"/>
      <c r="C628" s="157"/>
      <c r="D628" s="157"/>
      <c r="E628" s="157"/>
      <c r="F628" s="157"/>
      <c r="G628" s="157"/>
      <c r="H628" s="158"/>
    </row>
    <row r="629" spans="2:8" ht="12.75">
      <c r="B629" s="101"/>
      <c r="C629" s="77"/>
      <c r="D629" s="93" t="s">
        <v>40</v>
      </c>
      <c r="E629" s="77"/>
      <c r="F629" s="77"/>
      <c r="G629" s="77"/>
      <c r="H629" s="159">
        <v>167163.2</v>
      </c>
    </row>
    <row r="630" spans="2:8" ht="12.75">
      <c r="B630" s="101"/>
      <c r="C630" s="77"/>
      <c r="D630" s="93"/>
      <c r="E630" s="77"/>
      <c r="F630" s="77"/>
      <c r="G630" s="77"/>
      <c r="H630" s="102"/>
    </row>
    <row r="631" spans="2:8" ht="12.75">
      <c r="B631" s="101"/>
      <c r="C631" s="77"/>
      <c r="D631" s="93"/>
      <c r="E631" s="77"/>
      <c r="F631" s="77"/>
      <c r="G631" s="77"/>
      <c r="H631" s="102"/>
    </row>
    <row r="632" spans="2:8" ht="12.75">
      <c r="B632" s="101"/>
      <c r="C632" s="77"/>
      <c r="D632" s="93"/>
      <c r="E632" s="77"/>
      <c r="F632" s="77"/>
      <c r="G632" s="77"/>
      <c r="H632" s="102"/>
    </row>
    <row r="633" spans="2:8" ht="12.75">
      <c r="B633" s="101"/>
      <c r="C633" s="77"/>
      <c r="D633" s="160"/>
      <c r="E633" s="77"/>
      <c r="F633" s="77"/>
      <c r="G633" s="77"/>
      <c r="H633" s="148"/>
    </row>
    <row r="634" spans="2:8" ht="12.75">
      <c r="B634" s="204"/>
      <c r="D634" s="97" t="s">
        <v>85</v>
      </c>
      <c r="E634" s="77"/>
      <c r="F634" s="77"/>
      <c r="G634" s="77"/>
      <c r="H634" s="167">
        <v>0</v>
      </c>
    </row>
    <row r="635" spans="2:8" ht="12.75">
      <c r="B635" s="205"/>
      <c r="C635" s="74"/>
      <c r="D635" s="98"/>
      <c r="E635" s="77"/>
      <c r="F635" s="77"/>
      <c r="G635" s="96"/>
      <c r="H635" s="102"/>
    </row>
    <row r="636" spans="2:8" ht="12.75">
      <c r="B636" s="206"/>
      <c r="C636" s="74"/>
      <c r="D636" s="98"/>
      <c r="E636" s="77"/>
      <c r="F636" s="77"/>
      <c r="G636" s="96"/>
      <c r="H636" s="148"/>
    </row>
    <row r="637" spans="2:8" ht="12.75">
      <c r="B637" s="206"/>
      <c r="C637" s="74"/>
      <c r="D637" s="98"/>
      <c r="E637" s="77"/>
      <c r="F637" s="77"/>
      <c r="G637" s="96"/>
      <c r="H637" s="148"/>
    </row>
    <row r="638" spans="2:8" ht="12.75">
      <c r="B638" s="206"/>
      <c r="C638" s="74"/>
      <c r="D638" s="98"/>
      <c r="E638" s="77"/>
      <c r="F638" s="77"/>
      <c r="G638" s="182"/>
      <c r="H638" s="179"/>
    </row>
    <row r="639" spans="2:8" ht="12.75">
      <c r="B639" s="206"/>
      <c r="C639" s="74"/>
      <c r="D639" s="97" t="s">
        <v>81</v>
      </c>
      <c r="E639" s="77"/>
      <c r="F639" s="77"/>
      <c r="G639" s="182"/>
      <c r="H639" s="179">
        <f>SUM(G640)</f>
        <v>0</v>
      </c>
    </row>
    <row r="640" spans="2:8" ht="12.75">
      <c r="B640" s="206"/>
      <c r="C640" s="74"/>
      <c r="D640" s="209"/>
      <c r="E640" s="94"/>
      <c r="F640" s="77"/>
      <c r="G640" s="182"/>
      <c r="H640" s="179"/>
    </row>
    <row r="641" spans="2:8" ht="12.75">
      <c r="B641" s="206"/>
      <c r="C641" s="74"/>
      <c r="D641" s="209"/>
      <c r="F641" s="77"/>
      <c r="G641" s="182"/>
      <c r="H641" s="179"/>
    </row>
    <row r="642" spans="2:8" ht="12.75">
      <c r="B642" s="206"/>
      <c r="C642" s="74"/>
      <c r="D642" s="98"/>
      <c r="E642" s="77"/>
      <c r="F642" s="77"/>
      <c r="G642" s="182"/>
      <c r="H642" s="179"/>
    </row>
    <row r="643" spans="2:8" ht="12.75">
      <c r="B643" s="206"/>
      <c r="C643" s="74"/>
      <c r="D643" s="98"/>
      <c r="E643" s="77"/>
      <c r="F643" s="77"/>
      <c r="G643" s="182"/>
      <c r="H643" s="179"/>
    </row>
    <row r="644" spans="2:8" ht="12.75">
      <c r="B644" s="206"/>
      <c r="C644" s="74"/>
      <c r="D644" s="97" t="s">
        <v>84</v>
      </c>
      <c r="E644" s="77"/>
      <c r="F644" s="77"/>
      <c r="G644" s="182"/>
      <c r="H644" s="167">
        <v>0</v>
      </c>
    </row>
    <row r="645" spans="2:8" ht="12.75">
      <c r="B645" s="206"/>
      <c r="C645" s="74"/>
      <c r="D645" s="209"/>
      <c r="E645" s="94"/>
      <c r="F645" s="77"/>
      <c r="G645" s="182"/>
      <c r="H645" s="148"/>
    </row>
    <row r="646" spans="2:8" ht="12.75">
      <c r="B646" s="206"/>
      <c r="C646" s="74"/>
      <c r="D646" s="209"/>
      <c r="E646" s="94"/>
      <c r="F646" s="77"/>
      <c r="G646" s="182"/>
      <c r="H646" s="148"/>
    </row>
    <row r="647" spans="2:8" ht="12.75">
      <c r="B647" s="206"/>
      <c r="C647" s="74"/>
      <c r="D647" s="209"/>
      <c r="E647" s="94"/>
      <c r="F647" s="77"/>
      <c r="G647" s="182"/>
      <c r="H647" s="148"/>
    </row>
    <row r="648" spans="2:8" ht="12.75">
      <c r="B648" s="112"/>
      <c r="C648" s="74"/>
      <c r="D648" s="98"/>
      <c r="E648" s="77"/>
      <c r="F648" s="77"/>
      <c r="G648" s="182"/>
      <c r="H648" s="148"/>
    </row>
    <row r="649" spans="2:8" ht="12.75">
      <c r="B649" s="112"/>
      <c r="C649" s="74"/>
      <c r="D649" s="98"/>
      <c r="E649" s="77"/>
      <c r="F649" s="77"/>
      <c r="G649" s="182"/>
      <c r="H649" s="148"/>
    </row>
    <row r="650" spans="2:8" ht="12.75">
      <c r="B650" s="112"/>
      <c r="C650" s="74"/>
      <c r="D650" s="98"/>
      <c r="E650" s="77"/>
      <c r="F650" s="77"/>
      <c r="G650" s="182"/>
      <c r="H650" s="148"/>
    </row>
    <row r="651" spans="2:8" ht="12.75">
      <c r="B651" s="112"/>
      <c r="C651" s="74"/>
      <c r="D651" s="98"/>
      <c r="E651" s="77"/>
      <c r="F651" s="77"/>
      <c r="G651" s="182"/>
      <c r="H651" s="148"/>
    </row>
    <row r="652" spans="2:8" ht="12.75">
      <c r="B652" s="112"/>
      <c r="C652" s="74"/>
      <c r="D652" s="98"/>
      <c r="E652" s="77"/>
      <c r="F652" s="77"/>
      <c r="G652" s="182"/>
      <c r="H652" s="148"/>
    </row>
    <row r="653" spans="2:8" ht="12.75">
      <c r="B653" s="112"/>
      <c r="C653" s="74"/>
      <c r="D653" s="98"/>
      <c r="E653" s="77"/>
      <c r="F653" s="77"/>
      <c r="G653" s="182"/>
      <c r="H653" s="148"/>
    </row>
    <row r="654" spans="2:8" ht="12.75">
      <c r="B654" s="112"/>
      <c r="C654" s="74"/>
      <c r="D654" s="98"/>
      <c r="E654" s="77"/>
      <c r="F654" s="77"/>
      <c r="G654" s="182"/>
      <c r="H654" s="148"/>
    </row>
    <row r="655" spans="2:8" ht="12.75">
      <c r="B655" s="101"/>
      <c r="C655" s="74"/>
      <c r="E655" s="77"/>
      <c r="F655" s="77"/>
      <c r="G655" s="182"/>
      <c r="H655" s="148"/>
    </row>
    <row r="656" spans="2:8" ht="12.75">
      <c r="B656" s="101"/>
      <c r="D656" s="160"/>
      <c r="E656" s="77"/>
      <c r="F656" s="77"/>
      <c r="G656" s="182"/>
      <c r="H656" s="167"/>
    </row>
    <row r="657" spans="2:8" ht="12.75">
      <c r="B657" s="101"/>
      <c r="D657" s="77"/>
      <c r="E657" s="77"/>
      <c r="F657" s="77"/>
      <c r="G657" s="77"/>
      <c r="H657" s="148"/>
    </row>
    <row r="658" spans="2:8" ht="12.75">
      <c r="B658" s="101"/>
      <c r="D658" s="93"/>
      <c r="E658" s="77"/>
      <c r="F658" s="77"/>
      <c r="G658" s="77"/>
      <c r="H658" s="148"/>
    </row>
    <row r="659" spans="2:8" ht="12.75">
      <c r="B659" s="101"/>
      <c r="D659" s="93"/>
      <c r="E659" s="77"/>
      <c r="F659" s="77"/>
      <c r="G659" s="77"/>
      <c r="H659" s="148"/>
    </row>
    <row r="660" spans="2:8" ht="12.75">
      <c r="B660" s="101"/>
      <c r="C660" s="77"/>
      <c r="D660" s="93"/>
      <c r="E660" s="77"/>
      <c r="F660" s="77"/>
      <c r="G660" s="77"/>
      <c r="H660" s="167"/>
    </row>
    <row r="661" spans="2:8" ht="12.75">
      <c r="B661" s="101"/>
      <c r="C661" s="77"/>
      <c r="D661" s="93"/>
      <c r="E661" s="77"/>
      <c r="F661" s="77"/>
      <c r="G661" s="77"/>
      <c r="H661" s="148"/>
    </row>
    <row r="662" spans="2:8" ht="12.75">
      <c r="B662" s="101"/>
      <c r="C662" s="77"/>
      <c r="D662" s="93"/>
      <c r="E662" s="77"/>
      <c r="F662" s="77"/>
      <c r="G662" s="77"/>
      <c r="H662" s="148"/>
    </row>
    <row r="663" spans="2:8" ht="13.5" thickBot="1">
      <c r="B663" s="101"/>
      <c r="C663" s="77"/>
      <c r="D663" s="93" t="s">
        <v>43</v>
      </c>
      <c r="E663" s="77"/>
      <c r="F663" s="77"/>
      <c r="G663" s="77"/>
      <c r="H663" s="207">
        <f>H629-H634-H639+H644</f>
        <v>167163.2</v>
      </c>
    </row>
    <row r="664" spans="2:8" ht="13.5" thickTop="1">
      <c r="B664" s="101"/>
      <c r="C664" s="77"/>
      <c r="D664" s="77"/>
      <c r="E664" s="77"/>
      <c r="F664" s="77"/>
      <c r="G664" s="77"/>
      <c r="H664" s="148"/>
    </row>
    <row r="665" spans="2:8" ht="13.5" thickBot="1">
      <c r="B665" s="170"/>
      <c r="C665" s="171"/>
      <c r="D665" s="171"/>
      <c r="E665" s="171"/>
      <c r="F665" s="171"/>
      <c r="G665" s="171"/>
      <c r="H665" s="185"/>
    </row>
    <row r="666" spans="1:8" ht="13.5" thickTop="1">
      <c r="A666" s="77"/>
      <c r="B666" s="77"/>
      <c r="C666" s="77"/>
      <c r="D666" s="77"/>
      <c r="E666" s="77"/>
      <c r="F666" s="77"/>
      <c r="G666" s="77"/>
      <c r="H666" s="77"/>
    </row>
    <row r="667" spans="1:8" ht="12.75">
      <c r="A667" s="77"/>
      <c r="B667" s="77"/>
      <c r="C667" s="77"/>
      <c r="D667" s="77"/>
      <c r="E667" s="77"/>
      <c r="F667" s="77"/>
      <c r="G667" s="77"/>
      <c r="H667" s="77"/>
    </row>
    <row r="668" spans="1:8" ht="12.75">
      <c r="A668" s="77"/>
      <c r="B668" s="77"/>
      <c r="C668" s="77"/>
      <c r="D668" s="77"/>
      <c r="E668" s="77"/>
      <c r="F668" s="77"/>
      <c r="G668" s="77"/>
      <c r="H668" s="77"/>
    </row>
    <row r="669" spans="1:8" ht="12.75">
      <c r="A669" s="77"/>
      <c r="B669" s="77"/>
      <c r="C669" s="77"/>
      <c r="D669" s="77"/>
      <c r="E669" s="77"/>
      <c r="F669" s="77"/>
      <c r="G669" s="77"/>
      <c r="H669" s="77"/>
    </row>
    <row r="670" spans="1:8" ht="12.75">
      <c r="A670" s="77"/>
      <c r="B670" s="77"/>
      <c r="C670" s="77"/>
      <c r="D670" s="77"/>
      <c r="E670" s="77"/>
      <c r="F670" s="77"/>
      <c r="G670" s="77"/>
      <c r="H670" s="77"/>
    </row>
    <row r="671" spans="1:8" ht="12.75">
      <c r="A671" s="77"/>
      <c r="B671" s="77"/>
      <c r="C671" s="77"/>
      <c r="D671" s="77"/>
      <c r="E671" s="77"/>
      <c r="F671" s="77"/>
      <c r="G671" s="77"/>
      <c r="H671" s="77"/>
    </row>
    <row r="672" spans="1:8" ht="12.75">
      <c r="A672" s="77"/>
      <c r="B672" s="77"/>
      <c r="C672" s="77"/>
      <c r="D672" s="77"/>
      <c r="E672" s="77"/>
      <c r="F672" s="77"/>
      <c r="G672" s="77"/>
      <c r="H672" s="77"/>
    </row>
    <row r="673" spans="1:8" ht="12.75">
      <c r="A673" s="77"/>
      <c r="B673" s="77"/>
      <c r="C673" s="77"/>
      <c r="D673" s="77"/>
      <c r="E673" s="77"/>
      <c r="F673" s="77"/>
      <c r="G673" s="77"/>
      <c r="H673" s="77"/>
    </row>
    <row r="674" spans="1:8" ht="12.75">
      <c r="A674" s="77"/>
      <c r="B674" s="77"/>
      <c r="C674" s="77"/>
      <c r="D674" s="77"/>
      <c r="E674" s="77"/>
      <c r="F674" s="77"/>
      <c r="G674" s="77"/>
      <c r="H674" s="77"/>
    </row>
    <row r="676" spans="3:8" ht="22.5">
      <c r="C676" s="368" t="s">
        <v>0</v>
      </c>
      <c r="D676" s="368"/>
      <c r="E676" s="368"/>
      <c r="F676" s="368"/>
      <c r="G676" s="368"/>
      <c r="H676" s="368"/>
    </row>
    <row r="677" spans="3:8" ht="12.75">
      <c r="C677" s="367" t="s">
        <v>4</v>
      </c>
      <c r="D677" s="367"/>
      <c r="E677" s="367"/>
      <c r="F677" s="367"/>
      <c r="G677" s="367"/>
      <c r="H677" s="367"/>
    </row>
    <row r="678" spans="3:8" ht="12.75">
      <c r="C678" s="364" t="s">
        <v>209</v>
      </c>
      <c r="D678" s="364"/>
      <c r="E678" s="364"/>
      <c r="F678" s="364"/>
      <c r="G678" s="364"/>
      <c r="H678" s="364"/>
    </row>
    <row r="679" spans="3:8" ht="12.75">
      <c r="C679" s="363"/>
      <c r="D679" s="363"/>
      <c r="E679" s="363"/>
      <c r="F679" s="363"/>
      <c r="G679" s="363"/>
      <c r="H679" s="363"/>
    </row>
    <row r="681" ht="13.5" thickBot="1"/>
    <row r="682" spans="1:8" ht="14.25" thickBot="1" thickTop="1">
      <c r="A682" s="150"/>
      <c r="B682" s="152" t="s">
        <v>37</v>
      </c>
      <c r="C682" s="153"/>
      <c r="D682" s="153" t="s">
        <v>38</v>
      </c>
      <c r="E682" s="154"/>
      <c r="F682" s="155"/>
      <c r="G682" s="152" t="s">
        <v>39</v>
      </c>
      <c r="H682" s="152" t="s">
        <v>1</v>
      </c>
    </row>
    <row r="683" spans="2:8" ht="13.5" thickTop="1">
      <c r="B683" s="156"/>
      <c r="C683" s="157"/>
      <c r="D683" s="157"/>
      <c r="E683" s="157"/>
      <c r="F683" s="157"/>
      <c r="G683" s="157"/>
      <c r="H683" s="158"/>
    </row>
    <row r="684" spans="2:8" ht="14.25">
      <c r="B684" s="101"/>
      <c r="C684" s="77"/>
      <c r="D684" s="93" t="s">
        <v>40</v>
      </c>
      <c r="E684" s="77"/>
      <c r="F684" s="77"/>
      <c r="G684" s="77"/>
      <c r="H684" s="186">
        <v>2826269.48</v>
      </c>
    </row>
    <row r="685" spans="2:8" ht="12.75">
      <c r="B685" s="101"/>
      <c r="C685" s="77"/>
      <c r="D685" s="93"/>
      <c r="E685" s="77"/>
      <c r="F685" s="77"/>
      <c r="G685" s="77"/>
      <c r="H685" s="102"/>
    </row>
    <row r="686" spans="2:8" ht="12.75">
      <c r="B686" s="101"/>
      <c r="C686" s="77"/>
      <c r="D686" s="93"/>
      <c r="E686" s="77"/>
      <c r="F686" s="77"/>
      <c r="G686" s="77"/>
      <c r="H686" s="102"/>
    </row>
    <row r="687" spans="2:8" ht="12.75">
      <c r="B687" s="101"/>
      <c r="C687" s="77"/>
      <c r="D687" s="93"/>
      <c r="E687" s="77"/>
      <c r="F687" s="77"/>
      <c r="G687" s="77"/>
      <c r="H687" s="102"/>
    </row>
    <row r="688" spans="2:8" ht="12.75">
      <c r="B688" s="101"/>
      <c r="C688" s="77"/>
      <c r="D688" s="160"/>
      <c r="E688" s="77"/>
      <c r="F688" s="77"/>
      <c r="G688" s="77"/>
      <c r="H688" s="148"/>
    </row>
    <row r="689" spans="2:8" ht="12.75">
      <c r="B689" s="204"/>
      <c r="D689" s="97" t="s">
        <v>85</v>
      </c>
      <c r="E689" s="77"/>
      <c r="F689" s="77"/>
      <c r="G689" s="77"/>
      <c r="H689" s="167">
        <v>0</v>
      </c>
    </row>
    <row r="690" spans="2:8" ht="12.75">
      <c r="B690" s="205"/>
      <c r="C690" s="74"/>
      <c r="D690" s="98"/>
      <c r="E690" s="77"/>
      <c r="F690" s="77"/>
      <c r="G690" s="96"/>
      <c r="H690" s="102"/>
    </row>
    <row r="691" spans="2:8" ht="12.75">
      <c r="B691" s="206"/>
      <c r="C691" s="74"/>
      <c r="D691" s="98"/>
      <c r="E691" s="77"/>
      <c r="F691" s="77"/>
      <c r="G691" s="96"/>
      <c r="H691" s="148"/>
    </row>
    <row r="692" spans="2:8" ht="12.75">
      <c r="B692" s="206"/>
      <c r="C692" s="74"/>
      <c r="D692" s="98"/>
      <c r="E692" s="77"/>
      <c r="F692" s="77"/>
      <c r="G692" s="96"/>
      <c r="H692" s="148"/>
    </row>
    <row r="693" spans="2:8" ht="12.75">
      <c r="B693" s="206"/>
      <c r="C693" s="74"/>
      <c r="D693" s="98"/>
      <c r="E693" s="77"/>
      <c r="F693" s="77"/>
      <c r="G693" s="182"/>
      <c r="H693" s="179"/>
    </row>
    <row r="694" spans="2:8" ht="12.75">
      <c r="B694" s="206"/>
      <c r="C694" s="74"/>
      <c r="D694" s="97" t="s">
        <v>81</v>
      </c>
      <c r="E694" s="77"/>
      <c r="F694" s="77"/>
      <c r="G694" s="182"/>
      <c r="H694" s="179">
        <v>3400</v>
      </c>
    </row>
    <row r="695" spans="2:8" ht="12.75">
      <c r="B695" s="206"/>
      <c r="C695" s="74"/>
      <c r="D695" s="209"/>
      <c r="E695" s="94"/>
      <c r="F695" s="77"/>
      <c r="G695" s="182"/>
      <c r="H695" s="179"/>
    </row>
    <row r="696" spans="2:8" ht="12.75">
      <c r="B696" s="206"/>
      <c r="C696" s="74"/>
      <c r="D696" s="209"/>
      <c r="F696" s="77"/>
      <c r="G696" s="182"/>
      <c r="H696" s="179"/>
    </row>
    <row r="697" spans="2:8" ht="12.75">
      <c r="B697" s="206"/>
      <c r="C697" s="74"/>
      <c r="D697" s="98"/>
      <c r="E697" s="77"/>
      <c r="F697" s="77"/>
      <c r="G697" s="182"/>
      <c r="H697" s="179"/>
    </row>
    <row r="698" spans="2:8" ht="12.75">
      <c r="B698" s="206"/>
      <c r="C698" s="74"/>
      <c r="D698" s="98"/>
      <c r="E698" s="77"/>
      <c r="F698" s="77"/>
      <c r="G698" s="182"/>
      <c r="H698" s="179"/>
    </row>
    <row r="699" spans="2:8" ht="12.75">
      <c r="B699" s="206"/>
      <c r="C699" s="74"/>
      <c r="D699" s="97" t="s">
        <v>84</v>
      </c>
      <c r="E699" s="77"/>
      <c r="F699" s="77"/>
      <c r="G699" s="182"/>
      <c r="H699" s="167">
        <v>0</v>
      </c>
    </row>
    <row r="700" spans="2:8" ht="12.75">
      <c r="B700" s="206"/>
      <c r="C700" s="74"/>
      <c r="D700" s="209"/>
      <c r="E700" s="94"/>
      <c r="F700" s="77"/>
      <c r="G700" s="182"/>
      <c r="H700" s="148"/>
    </row>
    <row r="701" spans="2:8" ht="12.75">
      <c r="B701" s="206"/>
      <c r="C701" s="74"/>
      <c r="D701" s="209"/>
      <c r="E701" s="94"/>
      <c r="F701" s="77"/>
      <c r="G701" s="182"/>
      <c r="H701" s="148"/>
    </row>
    <row r="702" spans="2:8" ht="12.75">
      <c r="B702" s="206"/>
      <c r="C702" s="74"/>
      <c r="D702" s="97" t="s">
        <v>83</v>
      </c>
      <c r="E702" s="94"/>
      <c r="F702" s="77"/>
      <c r="G702" s="182"/>
      <c r="H702" s="167">
        <f>SUM(G703:G704)</f>
        <v>160000</v>
      </c>
    </row>
    <row r="703" spans="2:8" ht="12.75">
      <c r="B703" s="112"/>
      <c r="C703" s="74"/>
      <c r="D703" s="98"/>
      <c r="E703" s="77"/>
      <c r="F703" s="77"/>
      <c r="G703" s="182"/>
      <c r="H703" s="148"/>
    </row>
    <row r="704" spans="2:8" ht="12.75">
      <c r="B704" s="237">
        <v>41404</v>
      </c>
      <c r="C704" s="72"/>
      <c r="D704" s="252" t="s">
        <v>122</v>
      </c>
      <c r="E704" s="240"/>
      <c r="F704" s="71"/>
      <c r="G704" s="246">
        <v>160000</v>
      </c>
      <c r="H704" s="148"/>
    </row>
    <row r="705" spans="2:8" ht="12.75">
      <c r="B705" s="101"/>
      <c r="D705" s="93"/>
      <c r="E705" s="77"/>
      <c r="F705" s="77"/>
      <c r="G705" s="77"/>
      <c r="H705" s="148"/>
    </row>
    <row r="706" spans="2:8" ht="12.75">
      <c r="B706" s="101"/>
      <c r="C706" s="77"/>
      <c r="D706" s="93"/>
      <c r="E706" s="77"/>
      <c r="F706" s="77"/>
      <c r="G706" s="77"/>
      <c r="H706" s="167"/>
    </row>
    <row r="707" spans="2:8" ht="12.75">
      <c r="B707" s="101"/>
      <c r="C707" s="77"/>
      <c r="D707" s="93"/>
      <c r="E707" s="77"/>
      <c r="F707" s="77"/>
      <c r="G707" s="77"/>
      <c r="H707" s="148"/>
    </row>
    <row r="708" spans="2:8" ht="12.75">
      <c r="B708" s="101"/>
      <c r="C708" s="77"/>
      <c r="D708" s="93"/>
      <c r="E708" s="77"/>
      <c r="F708" s="77"/>
      <c r="G708" s="77"/>
      <c r="H708" s="148"/>
    </row>
    <row r="709" spans="2:8" ht="13.5" thickBot="1">
      <c r="B709" s="101"/>
      <c r="C709" s="77"/>
      <c r="D709" s="93" t="s">
        <v>43</v>
      </c>
      <c r="E709" s="77"/>
      <c r="F709" s="77"/>
      <c r="G709" s="77"/>
      <c r="H709" s="193">
        <f>H684-H689-H694+H699+H702</f>
        <v>2982869.48</v>
      </c>
    </row>
    <row r="710" spans="2:8" ht="13.5" thickTop="1">
      <c r="B710" s="101"/>
      <c r="C710" s="77"/>
      <c r="D710" s="77"/>
      <c r="E710" s="77"/>
      <c r="F710" s="77"/>
      <c r="G710" s="77"/>
      <c r="H710" s="148"/>
    </row>
    <row r="711" spans="2:8" ht="13.5" thickBot="1">
      <c r="B711" s="170"/>
      <c r="C711" s="171"/>
      <c r="D711" s="171"/>
      <c r="E711" s="171"/>
      <c r="F711" s="171"/>
      <c r="G711" s="171"/>
      <c r="H711" s="185"/>
    </row>
    <row r="712" spans="1:8" ht="13.5" thickTop="1">
      <c r="A712" s="77"/>
      <c r="B712" s="77"/>
      <c r="C712" s="77"/>
      <c r="D712" s="77"/>
      <c r="E712" s="77"/>
      <c r="F712" s="77"/>
      <c r="G712" s="77"/>
      <c r="H712" s="77"/>
    </row>
    <row r="713" spans="1:8" ht="12.75">
      <c r="A713" s="77"/>
      <c r="B713" s="77"/>
      <c r="C713" s="77"/>
      <c r="D713" s="77"/>
      <c r="E713" s="77"/>
      <c r="F713" s="77"/>
      <c r="G713" s="77"/>
      <c r="H713" s="77"/>
    </row>
    <row r="714" spans="1:8" ht="12.75">
      <c r="A714" s="77"/>
      <c r="B714" s="77"/>
      <c r="C714" s="77"/>
      <c r="D714" s="77"/>
      <c r="E714" s="77"/>
      <c r="F714" s="77"/>
      <c r="G714" s="77"/>
      <c r="H714" s="77"/>
    </row>
    <row r="715" spans="1:8" ht="12.75">
      <c r="A715" s="77"/>
      <c r="B715" s="77"/>
      <c r="C715" s="77"/>
      <c r="D715" s="77"/>
      <c r="E715" s="77"/>
      <c r="F715" s="77"/>
      <c r="G715" s="77"/>
      <c r="H715" s="77"/>
    </row>
    <row r="716" spans="1:8" ht="12.75">
      <c r="A716" s="77"/>
      <c r="B716" s="77"/>
      <c r="C716" s="77"/>
      <c r="D716" s="77"/>
      <c r="E716" s="77"/>
      <c r="F716" s="77"/>
      <c r="G716" s="77"/>
      <c r="H716" s="77"/>
    </row>
    <row r="717" spans="1:8" ht="12.75">
      <c r="A717" s="77"/>
      <c r="B717" s="77"/>
      <c r="C717" s="77"/>
      <c r="D717" s="77"/>
      <c r="E717" s="77"/>
      <c r="F717" s="77"/>
      <c r="G717" s="77"/>
      <c r="H717" s="77"/>
    </row>
    <row r="718" spans="1:8" ht="12.75">
      <c r="A718" s="77"/>
      <c r="B718" s="77"/>
      <c r="C718" s="77"/>
      <c r="D718" s="77"/>
      <c r="E718" s="77"/>
      <c r="F718" s="77"/>
      <c r="G718" s="77"/>
      <c r="H718" s="77"/>
    </row>
    <row r="719" spans="1:8" ht="12.75">
      <c r="A719" s="77"/>
      <c r="B719" s="77"/>
      <c r="C719" s="77"/>
      <c r="D719" s="77"/>
      <c r="E719" s="77"/>
      <c r="F719" s="77"/>
      <c r="G719" s="77"/>
      <c r="H719" s="77"/>
    </row>
    <row r="720" spans="1:8" ht="12.75">
      <c r="A720" s="77"/>
      <c r="B720" s="77"/>
      <c r="C720" s="77"/>
      <c r="D720" s="77"/>
      <c r="E720" s="77"/>
      <c r="F720" s="77"/>
      <c r="G720" s="77"/>
      <c r="H720" s="77"/>
    </row>
    <row r="721" spans="1:8" ht="12.75">
      <c r="A721" s="77"/>
      <c r="B721" s="77"/>
      <c r="C721" s="77"/>
      <c r="D721" s="77"/>
      <c r="E721" s="77"/>
      <c r="F721" s="77"/>
      <c r="G721" s="77"/>
      <c r="H721" s="77"/>
    </row>
    <row r="722" spans="1:8" ht="12.75">
      <c r="A722" s="77"/>
      <c r="B722" s="77"/>
      <c r="C722" s="77"/>
      <c r="D722" s="77"/>
      <c r="E722" s="77"/>
      <c r="F722" s="77"/>
      <c r="G722" s="77"/>
      <c r="H722" s="77"/>
    </row>
    <row r="723" spans="1:8" ht="12.75">
      <c r="A723" s="77"/>
      <c r="B723" s="77"/>
      <c r="C723" s="77"/>
      <c r="D723" s="77"/>
      <c r="E723" s="77"/>
      <c r="F723" s="77"/>
      <c r="G723" s="77"/>
      <c r="H723" s="77"/>
    </row>
    <row r="724" spans="1:8" ht="12.75">
      <c r="A724" s="77"/>
      <c r="B724" s="77"/>
      <c r="C724" s="77"/>
      <c r="D724" s="77"/>
      <c r="E724" s="77"/>
      <c r="F724" s="77"/>
      <c r="G724" s="77"/>
      <c r="H724" s="77"/>
    </row>
    <row r="725" spans="1:8" ht="12.75">
      <c r="A725" s="77"/>
      <c r="B725" s="77"/>
      <c r="C725" s="77"/>
      <c r="D725" s="77"/>
      <c r="E725" s="77"/>
      <c r="F725" s="77"/>
      <c r="G725" s="77"/>
      <c r="H725" s="77"/>
    </row>
    <row r="726" spans="1:8" ht="12.75">
      <c r="A726" s="77"/>
      <c r="B726" s="77"/>
      <c r="C726" s="77"/>
      <c r="D726" s="77"/>
      <c r="E726" s="77"/>
      <c r="F726" s="77"/>
      <c r="G726" s="77"/>
      <c r="H726" s="77"/>
    </row>
    <row r="727" spans="1:8" ht="12.75">
      <c r="A727" s="77"/>
      <c r="B727" s="77"/>
      <c r="C727" s="77"/>
      <c r="D727" s="77"/>
      <c r="E727" s="77"/>
      <c r="F727" s="77"/>
      <c r="G727" s="77"/>
      <c r="H727" s="77"/>
    </row>
    <row r="728" spans="1:8" ht="12.75">
      <c r="A728" s="77"/>
      <c r="B728" s="77"/>
      <c r="C728" s="77"/>
      <c r="D728" s="77"/>
      <c r="E728" s="77"/>
      <c r="F728" s="77"/>
      <c r="G728" s="77"/>
      <c r="H728" s="77"/>
    </row>
    <row r="729" spans="1:8" ht="12.75">
      <c r="A729" s="77"/>
      <c r="B729" s="77"/>
      <c r="C729" s="77"/>
      <c r="D729" s="77"/>
      <c r="E729" s="77"/>
      <c r="F729" s="77"/>
      <c r="G729" s="77"/>
      <c r="H729" s="77"/>
    </row>
    <row r="730" spans="1:8" ht="12.75">
      <c r="A730" s="77"/>
      <c r="B730" s="77"/>
      <c r="C730" s="77"/>
      <c r="D730" s="77"/>
      <c r="E730" s="77"/>
      <c r="F730" s="77"/>
      <c r="G730" s="77"/>
      <c r="H730" s="77"/>
    </row>
    <row r="731" spans="1:8" ht="12.75">
      <c r="A731" s="77"/>
      <c r="B731" s="77"/>
      <c r="C731" s="77"/>
      <c r="D731" s="77"/>
      <c r="E731" s="77"/>
      <c r="F731" s="77"/>
      <c r="G731" s="77"/>
      <c r="H731" s="77"/>
    </row>
    <row r="733" spans="3:8" ht="22.5">
      <c r="C733" s="368" t="s">
        <v>0</v>
      </c>
      <c r="D733" s="368"/>
      <c r="E733" s="368"/>
      <c r="F733" s="368"/>
      <c r="G733" s="368"/>
      <c r="H733" s="368"/>
    </row>
    <row r="734" spans="3:8" ht="12.75">
      <c r="C734" s="367" t="s">
        <v>4</v>
      </c>
      <c r="D734" s="367"/>
      <c r="E734" s="367"/>
      <c r="F734" s="367"/>
      <c r="G734" s="367"/>
      <c r="H734" s="367"/>
    </row>
    <row r="735" spans="3:8" ht="12.75">
      <c r="C735" s="364" t="s">
        <v>209</v>
      </c>
      <c r="D735" s="364"/>
      <c r="E735" s="364"/>
      <c r="F735" s="364"/>
      <c r="G735" s="364"/>
      <c r="H735" s="364"/>
    </row>
    <row r="736" spans="3:8" ht="12.75">
      <c r="C736" s="363"/>
      <c r="D736" s="363"/>
      <c r="E736" s="363"/>
      <c r="F736" s="363"/>
      <c r="G736" s="363"/>
      <c r="H736" s="363"/>
    </row>
    <row r="738" ht="13.5" thickBot="1"/>
    <row r="739" spans="1:8" ht="14.25" thickBot="1" thickTop="1">
      <c r="A739" s="150"/>
      <c r="B739" s="152" t="s">
        <v>37</v>
      </c>
      <c r="C739" s="153"/>
      <c r="D739" s="153" t="s">
        <v>38</v>
      </c>
      <c r="E739" s="154"/>
      <c r="F739" s="155"/>
      <c r="G739" s="152" t="s">
        <v>39</v>
      </c>
      <c r="H739" s="152" t="s">
        <v>1</v>
      </c>
    </row>
    <row r="740" spans="2:8" ht="13.5" thickTop="1">
      <c r="B740" s="156"/>
      <c r="C740" s="157"/>
      <c r="D740" s="157"/>
      <c r="E740" s="157"/>
      <c r="F740" s="157"/>
      <c r="G740" s="157"/>
      <c r="H740" s="158"/>
    </row>
    <row r="741" spans="2:8" ht="14.25">
      <c r="B741" s="101"/>
      <c r="C741" s="77"/>
      <c r="D741" s="93" t="s">
        <v>40</v>
      </c>
      <c r="E741" s="77"/>
      <c r="F741" s="77"/>
      <c r="G741" s="77"/>
      <c r="H741" s="186">
        <v>19247.71</v>
      </c>
    </row>
    <row r="742" spans="2:8" ht="12.75">
      <c r="B742" s="101"/>
      <c r="C742" s="77"/>
      <c r="D742" s="93"/>
      <c r="E742" s="77"/>
      <c r="F742" s="77"/>
      <c r="G742" s="77"/>
      <c r="H742" s="102"/>
    </row>
    <row r="743" spans="2:8" ht="12.75">
      <c r="B743" s="101"/>
      <c r="C743" s="77"/>
      <c r="D743" s="93"/>
      <c r="E743" s="77"/>
      <c r="F743" s="77"/>
      <c r="G743" s="77"/>
      <c r="H743" s="102"/>
    </row>
    <row r="744" spans="2:8" ht="12.75">
      <c r="B744" s="101"/>
      <c r="C744" s="77"/>
      <c r="D744" s="93"/>
      <c r="E744" s="77"/>
      <c r="F744" s="77"/>
      <c r="G744" s="77"/>
      <c r="H744" s="102"/>
    </row>
    <row r="745" spans="2:8" ht="12.75">
      <c r="B745" s="101"/>
      <c r="C745" s="77"/>
      <c r="D745" s="160"/>
      <c r="E745" s="77"/>
      <c r="F745" s="77"/>
      <c r="G745" s="77"/>
      <c r="H745" s="148"/>
    </row>
    <row r="746" spans="2:8" ht="12.75">
      <c r="B746" s="204"/>
      <c r="D746" s="97" t="s">
        <v>85</v>
      </c>
      <c r="E746" s="77"/>
      <c r="F746" s="77"/>
      <c r="G746" s="77"/>
      <c r="H746" s="167">
        <v>0</v>
      </c>
    </row>
    <row r="747" spans="2:8" ht="12.75">
      <c r="B747" s="205"/>
      <c r="C747" s="74"/>
      <c r="D747" s="98"/>
      <c r="E747" s="77"/>
      <c r="F747" s="77"/>
      <c r="G747" s="96"/>
      <c r="H747" s="102"/>
    </row>
    <row r="748" spans="2:8" ht="12.75">
      <c r="B748" s="206"/>
      <c r="C748" s="74"/>
      <c r="D748" s="98"/>
      <c r="E748" s="77"/>
      <c r="F748" s="77"/>
      <c r="G748" s="96"/>
      <c r="H748" s="148"/>
    </row>
    <row r="749" spans="2:8" ht="12.75">
      <c r="B749" s="206"/>
      <c r="C749" s="74"/>
      <c r="D749" s="98"/>
      <c r="E749" s="77"/>
      <c r="F749" s="77"/>
      <c r="G749" s="96"/>
      <c r="H749" s="148"/>
    </row>
    <row r="750" spans="2:8" ht="12.75">
      <c r="B750" s="206"/>
      <c r="C750" s="74"/>
      <c r="D750" s="98"/>
      <c r="E750" s="77"/>
      <c r="F750" s="77"/>
      <c r="G750" s="182"/>
      <c r="H750" s="179"/>
    </row>
    <row r="751" spans="2:8" ht="12.75">
      <c r="B751" s="206"/>
      <c r="C751" s="74"/>
      <c r="D751" s="97" t="s">
        <v>81</v>
      </c>
      <c r="E751" s="77"/>
      <c r="F751" s="77"/>
      <c r="G751" s="182"/>
      <c r="H751" s="179">
        <v>0</v>
      </c>
    </row>
    <row r="752" spans="2:8" ht="12.75">
      <c r="B752" s="206"/>
      <c r="C752" s="74"/>
      <c r="D752" s="209"/>
      <c r="E752" s="94"/>
      <c r="F752" s="77"/>
      <c r="G752" s="182"/>
      <c r="H752" s="179"/>
    </row>
    <row r="753" spans="2:8" ht="12.75">
      <c r="B753" s="206"/>
      <c r="C753" s="74"/>
      <c r="D753" s="209"/>
      <c r="F753" s="77"/>
      <c r="G753" s="182"/>
      <c r="H753" s="179"/>
    </row>
    <row r="754" spans="2:8" ht="12.75">
      <c r="B754" s="206"/>
      <c r="C754" s="74"/>
      <c r="D754" s="98"/>
      <c r="E754" s="77"/>
      <c r="F754" s="77"/>
      <c r="G754" s="182"/>
      <c r="H754" s="179"/>
    </row>
    <row r="755" spans="2:8" ht="12.75">
      <c r="B755" s="206"/>
      <c r="C755" s="74"/>
      <c r="D755" s="98"/>
      <c r="E755" s="77"/>
      <c r="F755" s="77"/>
      <c r="G755" s="182"/>
      <c r="H755" s="179"/>
    </row>
    <row r="756" spans="2:8" ht="12.75">
      <c r="B756" s="206"/>
      <c r="C756" s="74"/>
      <c r="D756" s="97" t="s">
        <v>84</v>
      </c>
      <c r="E756" s="77"/>
      <c r="F756" s="77"/>
      <c r="G756" s="182"/>
      <c r="H756" s="167">
        <v>0</v>
      </c>
    </row>
    <row r="757" spans="2:8" ht="12.75">
      <c r="B757" s="206"/>
      <c r="C757" s="74"/>
      <c r="D757" s="209"/>
      <c r="E757" s="94"/>
      <c r="F757" s="77"/>
      <c r="G757" s="182"/>
      <c r="H757" s="148"/>
    </row>
    <row r="758" spans="2:8" ht="12.75">
      <c r="B758" s="206"/>
      <c r="C758" s="74"/>
      <c r="D758" s="209"/>
      <c r="E758" s="94"/>
      <c r="F758" s="77"/>
      <c r="G758" s="182"/>
      <c r="H758" s="148"/>
    </row>
    <row r="759" spans="2:8" ht="12.75">
      <c r="B759" s="206"/>
      <c r="C759" s="74"/>
      <c r="D759" s="97" t="s">
        <v>83</v>
      </c>
      <c r="E759" s="94"/>
      <c r="F759" s="77"/>
      <c r="G759" s="182"/>
      <c r="H759" s="167">
        <f>SUM(G760:G761)</f>
        <v>0</v>
      </c>
    </row>
    <row r="760" spans="2:8" ht="12.75">
      <c r="B760" s="112"/>
      <c r="C760" s="74"/>
      <c r="D760" s="98"/>
      <c r="E760" s="77"/>
      <c r="F760" s="77"/>
      <c r="G760" s="182"/>
      <c r="H760" s="148"/>
    </row>
    <row r="761" spans="2:8" ht="12.75">
      <c r="B761" s="112"/>
      <c r="C761" s="74"/>
      <c r="D761" s="98"/>
      <c r="E761" s="77"/>
      <c r="F761" s="77"/>
      <c r="G761" s="219"/>
      <c r="H761" s="148"/>
    </row>
    <row r="762" spans="2:8" ht="12.75">
      <c r="B762" s="101"/>
      <c r="D762" s="93"/>
      <c r="E762" s="77"/>
      <c r="F762" s="77"/>
      <c r="G762" s="77"/>
      <c r="H762" s="148"/>
    </row>
    <row r="763" spans="2:8" ht="12.75">
      <c r="B763" s="101"/>
      <c r="C763" s="77"/>
      <c r="D763" s="93"/>
      <c r="E763" s="77"/>
      <c r="F763" s="77"/>
      <c r="G763" s="77"/>
      <c r="H763" s="167"/>
    </row>
    <row r="764" spans="2:8" ht="12.75">
      <c r="B764" s="101"/>
      <c r="C764" s="77"/>
      <c r="D764" s="93"/>
      <c r="E764" s="77"/>
      <c r="F764" s="77"/>
      <c r="G764" s="77"/>
      <c r="H764" s="148"/>
    </row>
    <row r="765" spans="2:8" ht="12.75">
      <c r="B765" s="101"/>
      <c r="C765" s="77"/>
      <c r="D765" s="93"/>
      <c r="E765" s="77"/>
      <c r="F765" s="77"/>
      <c r="G765" s="77"/>
      <c r="H765" s="148"/>
    </row>
    <row r="766" spans="2:8" ht="13.5" thickBot="1">
      <c r="B766" s="101"/>
      <c r="C766" s="77"/>
      <c r="D766" s="93" t="s">
        <v>43</v>
      </c>
      <c r="E766" s="77"/>
      <c r="F766" s="77"/>
      <c r="G766" s="77"/>
      <c r="H766" s="193">
        <f>H741-H746-H751+H756+H759</f>
        <v>19247.71</v>
      </c>
    </row>
    <row r="767" spans="2:8" ht="13.5" thickTop="1">
      <c r="B767" s="101"/>
      <c r="C767" s="77"/>
      <c r="D767" s="77"/>
      <c r="E767" s="77"/>
      <c r="F767" s="77"/>
      <c r="G767" s="77"/>
      <c r="H767" s="148"/>
    </row>
    <row r="768" spans="2:8" ht="13.5" thickBot="1">
      <c r="B768" s="170"/>
      <c r="C768" s="171"/>
      <c r="D768" s="171"/>
      <c r="E768" s="171"/>
      <c r="F768" s="171"/>
      <c r="G768" s="171"/>
      <c r="H768" s="185"/>
    </row>
    <row r="769" spans="1:8" ht="14.25" thickBot="1" thickTop="1">
      <c r="A769" s="77"/>
      <c r="B769" s="77"/>
      <c r="C769" s="77"/>
      <c r="D769" s="77"/>
      <c r="E769" s="77"/>
      <c r="F769" s="77"/>
      <c r="G769" s="77"/>
      <c r="H769" s="77"/>
    </row>
    <row r="770" spans="2:8" ht="13.5" thickTop="1">
      <c r="B770" s="156"/>
      <c r="C770" s="157"/>
      <c r="D770" s="157"/>
      <c r="E770" s="157"/>
      <c r="F770" s="157"/>
      <c r="G770" s="157"/>
      <c r="H770" s="158"/>
    </row>
    <row r="771" spans="2:8" ht="12.75">
      <c r="B771" s="101"/>
      <c r="C771" s="74" t="s">
        <v>16</v>
      </c>
      <c r="D771" s="74"/>
      <c r="E771" s="220"/>
      <c r="G771" s="74" t="s">
        <v>17</v>
      </c>
      <c r="H771" s="221"/>
    </row>
    <row r="772" spans="2:8" ht="12.75">
      <c r="B772" s="101"/>
      <c r="C772" s="74"/>
      <c r="D772" s="74"/>
      <c r="E772" s="220"/>
      <c r="G772" s="74"/>
      <c r="H772" s="221"/>
    </row>
    <row r="773" spans="2:8" ht="12.75">
      <c r="B773" s="101"/>
      <c r="C773" s="74"/>
      <c r="D773" s="74"/>
      <c r="E773" s="220"/>
      <c r="G773" s="74"/>
      <c r="H773" s="221"/>
    </row>
    <row r="774" spans="2:8" ht="12.75">
      <c r="B774" s="101"/>
      <c r="C774" s="74"/>
      <c r="D774" s="74"/>
      <c r="E774" s="220"/>
      <c r="G774" s="74"/>
      <c r="H774" s="221"/>
    </row>
    <row r="775" spans="2:8" ht="12.75">
      <c r="B775" s="101"/>
      <c r="C775" s="74"/>
      <c r="D775" s="74"/>
      <c r="E775" s="220"/>
      <c r="G775" s="74"/>
      <c r="H775" s="221"/>
    </row>
    <row r="776" spans="2:8" ht="12.75">
      <c r="B776" s="101"/>
      <c r="C776" s="77"/>
      <c r="D776" s="77"/>
      <c r="E776" s="77"/>
      <c r="F776" s="77"/>
      <c r="G776" s="77"/>
      <c r="H776" s="148"/>
    </row>
    <row r="777" spans="2:8" ht="12.75">
      <c r="B777" s="222" t="s">
        <v>3</v>
      </c>
      <c r="C777" s="223"/>
      <c r="D777" s="223"/>
      <c r="E777" s="77"/>
      <c r="G777" s="223" t="s">
        <v>87</v>
      </c>
      <c r="H777" s="224"/>
    </row>
    <row r="778" spans="2:8" ht="12.75">
      <c r="B778" s="225" t="s">
        <v>2</v>
      </c>
      <c r="C778" s="226"/>
      <c r="D778" s="226"/>
      <c r="E778" s="227"/>
      <c r="G778" s="226" t="s">
        <v>88</v>
      </c>
      <c r="H778" s="228"/>
    </row>
    <row r="779" spans="2:8" ht="13.5" thickBot="1">
      <c r="B779" s="170"/>
      <c r="C779" s="171"/>
      <c r="D779" s="171"/>
      <c r="E779" s="171"/>
      <c r="F779" s="171"/>
      <c r="G779" s="171"/>
      <c r="H779" s="185"/>
    </row>
    <row r="780" ht="13.5" thickTop="1"/>
  </sheetData>
  <sheetProtection/>
  <mergeCells count="55">
    <mergeCell ref="C679:H679"/>
    <mergeCell ref="C733:H733"/>
    <mergeCell ref="C734:H734"/>
    <mergeCell ref="C735:H735"/>
    <mergeCell ref="C736:H736"/>
    <mergeCell ref="C3:H3"/>
    <mergeCell ref="C4:H4"/>
    <mergeCell ref="C5:H5"/>
    <mergeCell ref="C6:H6"/>
    <mergeCell ref="C119:H119"/>
    <mergeCell ref="C622:H622"/>
    <mergeCell ref="C623:H623"/>
    <mergeCell ref="C563:H563"/>
    <mergeCell ref="C564:H564"/>
    <mergeCell ref="C565:H565"/>
    <mergeCell ref="C678:H678"/>
    <mergeCell ref="C676:H676"/>
    <mergeCell ref="C566:H566"/>
    <mergeCell ref="C454:H454"/>
    <mergeCell ref="C455:H455"/>
    <mergeCell ref="C395:H395"/>
    <mergeCell ref="C677:H677"/>
    <mergeCell ref="C620:H620"/>
    <mergeCell ref="C621:H621"/>
    <mergeCell ref="C510:H510"/>
    <mergeCell ref="C511:H511"/>
    <mergeCell ref="C175:H175"/>
    <mergeCell ref="C176:H176"/>
    <mergeCell ref="C453:H453"/>
    <mergeCell ref="C342:H342"/>
    <mergeCell ref="C343:H343"/>
    <mergeCell ref="C340:H340"/>
    <mergeCell ref="C341:H341"/>
    <mergeCell ref="G1:H1"/>
    <mergeCell ref="D8:F8"/>
    <mergeCell ref="C173:H173"/>
    <mergeCell ref="C174:H174"/>
    <mergeCell ref="C117:H117"/>
    <mergeCell ref="C118:H118"/>
    <mergeCell ref="C120:H120"/>
    <mergeCell ref="C509:H509"/>
    <mergeCell ref="C508:H508"/>
    <mergeCell ref="C452:H452"/>
    <mergeCell ref="C398:H398"/>
    <mergeCell ref="C397:H397"/>
    <mergeCell ref="C396:H396"/>
    <mergeCell ref="B472:C472"/>
    <mergeCell ref="C288:H288"/>
    <mergeCell ref="C287:H287"/>
    <mergeCell ref="C232:H232"/>
    <mergeCell ref="C231:H231"/>
    <mergeCell ref="C230:H230"/>
    <mergeCell ref="C229:H229"/>
    <mergeCell ref="C285:H285"/>
    <mergeCell ref="C286:H286"/>
  </mergeCells>
  <printOptions/>
  <pageMargins left="0.29" right="0.75" top="0.4" bottom="0.74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End_User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End_User</dc:creator>
  <cp:keywords/>
  <dc:description/>
  <cp:lastModifiedBy>DISEÑO02</cp:lastModifiedBy>
  <cp:lastPrinted>2013-08-29T00:22:54Z</cp:lastPrinted>
  <dcterms:created xsi:type="dcterms:W3CDTF">2002-02-12T01:25:33Z</dcterms:created>
  <dcterms:modified xsi:type="dcterms:W3CDTF">2014-02-10T15:30:04Z</dcterms:modified>
  <cp:category/>
  <cp:version/>
  <cp:contentType/>
  <cp:contentStatus/>
</cp:coreProperties>
</file>