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3720" firstSheet="2" activeTab="5"/>
  </bookViews>
  <sheets>
    <sheet name="ORIGEN Y APLIC." sheetId="1" r:id="rId1"/>
    <sheet name="BALANCE" sheetId="2" r:id="rId2"/>
    <sheet name="EDO. RESULTADOS" sheetId="3" r:id="rId3"/>
    <sheet name="BALANZA" sheetId="4" r:id="rId4"/>
    <sheet name="DISPONIB." sheetId="5" r:id="rId5"/>
    <sheet name="CONCILIAC." sheetId="6" r:id="rId6"/>
  </sheets>
  <externalReferences>
    <externalReference r:id="rId9"/>
  </externalReferences>
  <definedNames>
    <definedName name="_xlnm.Print_Area" localSheetId="1">'BALANCE'!$A$1:$I$44</definedName>
    <definedName name="_xlnm.Print_Area" localSheetId="5">'CONCILIAC.'!$A$1:$H$719</definedName>
    <definedName name="_xlnm.Print_Area" localSheetId="2">'EDO. RESULTADOS'!$A$1:$H$53</definedName>
    <definedName name="_xlnm.Print_Area" localSheetId="0">'ORIGEN Y APLIC.'!$A$1:$I$56</definedName>
  </definedNames>
  <calcPr fullCalcOnLoad="1"/>
</workbook>
</file>

<file path=xl/sharedStrings.xml><?xml version="1.0" encoding="utf-8"?>
<sst xmlns="http://schemas.openxmlformats.org/spreadsheetml/2006/main" count="455" uniqueCount="188">
  <si>
    <t>ESCUELA NORMAL DE SINALOA</t>
  </si>
  <si>
    <t>TOTAL</t>
  </si>
  <si>
    <t>RECURSOS FINANCIEROS, E.N.S</t>
  </si>
  <si>
    <t>C. DIANA CECILIA BOBADILLA SALAZAR</t>
  </si>
  <si>
    <t>DEPARTAMENTO DE RECURSOS FINANCIEROS</t>
  </si>
  <si>
    <t>ESTADO DE ORIGEN Y APLICACIÓN DE LOS RECURSOS</t>
  </si>
  <si>
    <t>ORIGEN</t>
  </si>
  <si>
    <t>SUBSIDIO ESTATAL</t>
  </si>
  <si>
    <t>SUBSIDIO FEDERAL</t>
  </si>
  <si>
    <t>INGRESOS PROPIOS</t>
  </si>
  <si>
    <t>APLICACIÓN</t>
  </si>
  <si>
    <t xml:space="preserve">GASTOS DE OPERACIÓN </t>
  </si>
  <si>
    <t>SERVICIOS PERSONALES</t>
  </si>
  <si>
    <t>SERVICIOS GENERALES</t>
  </si>
  <si>
    <t>MATERIALES Y SUMINISTROS</t>
  </si>
  <si>
    <t>SALDO</t>
  </si>
  <si>
    <t>ELABORÓ</t>
  </si>
  <si>
    <t>AUTORIZÓ</t>
  </si>
  <si>
    <t>GASTOS FINANCIEROS</t>
  </si>
  <si>
    <t>CAJA CHICA</t>
  </si>
  <si>
    <t>DEUDORES DIVERSOS</t>
  </si>
  <si>
    <t>PRESTAMOS A FUNC. Y EMP.</t>
  </si>
  <si>
    <t>ANTICIPOS A CTA. DE SUELDO</t>
  </si>
  <si>
    <t>ANTICIPOS A VIATICOS</t>
  </si>
  <si>
    <t>JEFATURA DE RECURSOS FINANCIEROS</t>
  </si>
  <si>
    <t>DESCRIPCIÓN</t>
  </si>
  <si>
    <t>SALDO ANTERIOR</t>
  </si>
  <si>
    <t>MOVIMIENTOS DEL MES</t>
  </si>
  <si>
    <t>SALDO ACTUAL</t>
  </si>
  <si>
    <t xml:space="preserve">DEUDOR </t>
  </si>
  <si>
    <t>ACREEDOR</t>
  </si>
  <si>
    <t>DEUDOR</t>
  </si>
  <si>
    <t>BALANZA DE COMPROBACIÓN</t>
  </si>
  <si>
    <t>BANCOS CTAS. DE CHEQUES</t>
  </si>
  <si>
    <t>ANTICIPOS A CUENTA DE SUELDO</t>
  </si>
  <si>
    <t>ACTIVO FIJO E INV. PUBLICA</t>
  </si>
  <si>
    <t>TOTALES</t>
  </si>
  <si>
    <t>FECHA</t>
  </si>
  <si>
    <t>CHEQUE Nº</t>
  </si>
  <si>
    <t>CONCEPTO</t>
  </si>
  <si>
    <t>PARCIAL</t>
  </si>
  <si>
    <t>SALDO SEGÚN ESTADO DE CUENTAS DEL BANCO:</t>
  </si>
  <si>
    <t>Menos:</t>
  </si>
  <si>
    <t>CHEQUES EN TRÁNSITO:</t>
  </si>
  <si>
    <t>SALDO CONCILIADO IGUAL A LIBROS:</t>
  </si>
  <si>
    <t>INFORME DE DISPONIBILIDAD BANCARIA</t>
  </si>
  <si>
    <t>ORIGEN DE FONDOS</t>
  </si>
  <si>
    <t>FINAL</t>
  </si>
  <si>
    <t>RETIROS</t>
  </si>
  <si>
    <t>DEPOSITOS</t>
  </si>
  <si>
    <t>TOTALES                         $</t>
  </si>
  <si>
    <t>DEPOSITOS PENDIENTES EN CONTABILIDAD</t>
  </si>
  <si>
    <t>DEPOSITOS PEND. DE IDENTIFICAR</t>
  </si>
  <si>
    <t>ACTIVO</t>
  </si>
  <si>
    <t>PASIVO</t>
  </si>
  <si>
    <t>ACTIVO CIRCULANTE</t>
  </si>
  <si>
    <t>PASIVO CIRCULANTE</t>
  </si>
  <si>
    <t>FONDO FIJO DE CAJA</t>
  </si>
  <si>
    <t>IMPUESTOS POR PAGAR</t>
  </si>
  <si>
    <t>BANCOS</t>
  </si>
  <si>
    <t>ANTICIPO A CTA. DE SUELDO</t>
  </si>
  <si>
    <t>ACTIVO FIJO</t>
  </si>
  <si>
    <t>PATRIMONIO</t>
  </si>
  <si>
    <t>EQUIPO Y MOB. DE OFICINA</t>
  </si>
  <si>
    <t>RESULTADO DEL EJERCICIO</t>
  </si>
  <si>
    <t>EQUIPO DE TRANSPORTE</t>
  </si>
  <si>
    <t>EQUIPO DE COMPUTO</t>
  </si>
  <si>
    <t>EQUIPO Y MAQ. DE TRABAJO</t>
  </si>
  <si>
    <t>MOB. Y EQUIPO ACADEMICO</t>
  </si>
  <si>
    <t>TOTAL ACTIVO</t>
  </si>
  <si>
    <t>SUMA TOTAL PASIVO</t>
  </si>
  <si>
    <t>ESTADO DE RESULTADOS</t>
  </si>
  <si>
    <t>SALDO INICIAL</t>
  </si>
  <si>
    <t>RESULTADO DEL EJERCICIO Y ANTERIORES</t>
  </si>
  <si>
    <t>INGRESO SUB.ESTATAL</t>
  </si>
  <si>
    <t>INGRESO SUB.FEDERAL</t>
  </si>
  <si>
    <t>ANTICIPO A PROVEEDORES</t>
  </si>
  <si>
    <t>PROVEEDORES</t>
  </si>
  <si>
    <t>ADQ.MANTENIM. EDIFICIO</t>
  </si>
  <si>
    <t>EQUIPO DE SONIDO, EQ. MUS.</t>
  </si>
  <si>
    <t>ACTIVOS PROMIN</t>
  </si>
  <si>
    <t>ACTIVO DIDACTICA</t>
  </si>
  <si>
    <t>IMP. POR PAGAR</t>
  </si>
  <si>
    <t>DEPOSITOS NO CONSIDERADOS POR CONTABILIDAD</t>
  </si>
  <si>
    <t>RETIROS NO CONSIDERADOS POR EL BANCO</t>
  </si>
  <si>
    <t>RETIROS NO CONSIDERADOS POR CONTABILIDAD</t>
  </si>
  <si>
    <t>DEPOSITOS NO CONSIDERADOS POR EL BANCO</t>
  </si>
  <si>
    <t>CHEQUES NO CONSIDERADOS POR EL BANCO</t>
  </si>
  <si>
    <t>VALENTIN FELIX SALAZAR</t>
  </si>
  <si>
    <t>ALMA YADIRA MEZA RENDON</t>
  </si>
  <si>
    <t>DIRECTORA DE LA E.N.S.</t>
  </si>
  <si>
    <t>C. ALMA YADIRA MEZA RENDON</t>
  </si>
  <si>
    <t>RECURSOS PROPIOS DE LA INSTITUCIÓN</t>
  </si>
  <si>
    <t>C. ALMA YADIRA MEZA RENDÓN</t>
  </si>
  <si>
    <t>ANTICIPOS P/VIATICOS Y GTOS COMPROBAR</t>
  </si>
  <si>
    <t>EJER. ANTERIORES</t>
  </si>
  <si>
    <t>ANTICIPO PARA VIATICOS Y GTOS A COMP</t>
  </si>
  <si>
    <t>GASTOS PROGRAMAS FEDERALES</t>
  </si>
  <si>
    <t>ACREEDORES DIVERSOS</t>
  </si>
  <si>
    <t>ACTIVO PROMEP</t>
  </si>
  <si>
    <t>ACREEDORES</t>
  </si>
  <si>
    <t>GUADALUPE CARDENAS MANJARREZ</t>
  </si>
  <si>
    <t>ADRIANA GUADALUPE CUEN GARCIA</t>
  </si>
  <si>
    <t>DEPOSITO EN EFECTIVO</t>
  </si>
  <si>
    <t>GRUPO VEFISE SPR DE RI DE CV</t>
  </si>
  <si>
    <t>LIZBETH GUADALUPE JACOBO ZAZUETA</t>
  </si>
  <si>
    <t>JESUS HUMBERTO IRIBE BENITEZ</t>
  </si>
  <si>
    <t>CENEVAL CONSECUTIVO 145448</t>
  </si>
  <si>
    <t>CENEVAL CONSECUTIVO 170746</t>
  </si>
  <si>
    <t>CENEVAL CONSECUTIVO 163902</t>
  </si>
  <si>
    <t>CENEVAL CONSECUTIVO 120347</t>
  </si>
  <si>
    <t>CENEVAL CONSECUTIVO 122544</t>
  </si>
  <si>
    <t>CENEVAL CONSECUTIVO T2504445</t>
  </si>
  <si>
    <t>DEPOSITO EFECTIVO</t>
  </si>
  <si>
    <t>DEL 1 DE ENERO AL 30 DE SEPTIEMBRE DE 2012</t>
  </si>
  <si>
    <t>BALANCE GENERAL DEL 01 DE ENERO AL 30 DE SEPTIEMBRE DE 2012</t>
  </si>
  <si>
    <t>DEL 01 DE ENERO A 30 DE SEPTIEMBRE DE 2012</t>
  </si>
  <si>
    <t>CONCILIACIÓN BANCARIA AL 30 DE SEPTIEMBRE DE 2012</t>
  </si>
  <si>
    <t>FRANCISCO ARMANDO ESPINOSA GARCIA</t>
  </si>
  <si>
    <t>BEATRIZ VILLARREAL RUEDAFLORES</t>
  </si>
  <si>
    <t>RIVERA BELTRAN SAYDA JUDITH</t>
  </si>
  <si>
    <t>MONTESINOS DURAN BEATRIZ TRINIDAD</t>
  </si>
  <si>
    <t>DELA CRUZ INZUNZA MARIA DE LA PAZ</t>
  </si>
  <si>
    <t>MEZA RIVERA JESUS CUAUHTEMOC</t>
  </si>
  <si>
    <t xml:space="preserve">LEY SAUCEDA JORGE </t>
  </si>
  <si>
    <t>RODRIGUEZ MURGUIA ANA LOURDES</t>
  </si>
  <si>
    <t>ROSALES LOYA GABRIEL</t>
  </si>
  <si>
    <t>FIGUEROA BELTRAN CARLOS HUGO</t>
  </si>
  <si>
    <t>ARREDONDO CHAVEZ JOSE MANUEL</t>
  </si>
  <si>
    <t>ALCANTAR VALENZUELA LUIS ENRIQUE</t>
  </si>
  <si>
    <t>ESCALANTE HERNANDEZ P. EMILIO</t>
  </si>
  <si>
    <t>BERUMEN MARTINEZ RAMON</t>
  </si>
  <si>
    <t>AGUILAR FELIX LUIS ANGEL</t>
  </si>
  <si>
    <t>BELTRAN RAMIREZ DORA GUADALUPE</t>
  </si>
  <si>
    <t>ESQUERRA ASTENGO NORA BEATRIZ</t>
  </si>
  <si>
    <t>GARCIA BEDOLLA ROSA EVELIA</t>
  </si>
  <si>
    <t>ESPINOSA GARCÍA FRANCISCO ARMANDO</t>
  </si>
  <si>
    <t>ZEPEDA ONTIVEROS ROSA ELIZABETH</t>
  </si>
  <si>
    <t>AIR TRAVEL MUNDIAL S.A. DE C.V.</t>
  </si>
  <si>
    <t>BELTRAN RUELAS FLOR WALKIRIA</t>
  </si>
  <si>
    <t>BOBADILLA SALAZAR DIANA CECILIA</t>
  </si>
  <si>
    <t>17-Aug-12</t>
  </si>
  <si>
    <t>23-Aug-12</t>
  </si>
  <si>
    <t>24-Aug-12</t>
  </si>
  <si>
    <t>12-Sep-12</t>
  </si>
  <si>
    <t>13-Sep-12</t>
  </si>
  <si>
    <t>19-Sep-12</t>
  </si>
  <si>
    <t>21-Sep-12</t>
  </si>
  <si>
    <t>25-Sep-12</t>
  </si>
  <si>
    <t>26-Sep-12</t>
  </si>
  <si>
    <t>SECRETARIA DE ADMINISTRACION Y FINANZAS</t>
  </si>
  <si>
    <t>ZAPATERIAS FLORI S.A. DE C.V.</t>
  </si>
  <si>
    <t>HERNÁNDEZ SOTO MARÍA DE JESÚS</t>
  </si>
  <si>
    <t>MADRID FLORES JESUS</t>
  </si>
  <si>
    <t>27-Sep-12</t>
  </si>
  <si>
    <t>28-Sep-12</t>
  </si>
  <si>
    <t>RUVALCABA LAVIN OMAR ALEJANDRO</t>
  </si>
  <si>
    <t>LÓPEZ ALFARO SANDRA ELIZABETH</t>
  </si>
  <si>
    <t>ROJO ZAZUETA LUIS GUILLERMO</t>
  </si>
  <si>
    <t>ARECHIGA SANCHEZ GLORIA</t>
  </si>
  <si>
    <t>BAÑUELOS FAJARDO LUZ BERTILA</t>
  </si>
  <si>
    <t>SÁNCHEZ VEGA CRUZ</t>
  </si>
  <si>
    <t>TELEFONOS DE MEXICO S.A.B. DE C.V.</t>
  </si>
  <si>
    <t>ZONA HS, S.A. DE C.V.</t>
  </si>
  <si>
    <t>COMERCIAL AUTOMOTRIZ DEL NOROESTE S.A. DE C.V.</t>
  </si>
  <si>
    <t>ROGAS S.A. DE C.V.</t>
  </si>
  <si>
    <t>COMERCIOS UNIDOS S.A. DE C.V.</t>
  </si>
  <si>
    <t>IMPRENTA CORDERO S.A. DE C.V.</t>
  </si>
  <si>
    <t>CARDENAS MANJARREZ GUADALUPE</t>
  </si>
  <si>
    <t>MOBILIARIOS Y SERVICIOS S.A. DE C.V.</t>
  </si>
  <si>
    <t>ZONA HS S.A. DE C.V.</t>
  </si>
  <si>
    <t>ALARMA COMUNICACION Y SERVICIO S.A. DE C.V.</t>
  </si>
  <si>
    <t>28-Sep-13</t>
  </si>
  <si>
    <t>ORDOÑEZ VEGA MARCELA ISABEL</t>
  </si>
  <si>
    <t>AGUA MODELO DE CULIACAN S.A. DE C.V.</t>
  </si>
  <si>
    <t>S.M. HOTEL S.A. DE C.V.</t>
  </si>
  <si>
    <t>LARA JUAREZ SERGIO</t>
  </si>
  <si>
    <t>MEZA RENDON ALMA YADIRA</t>
  </si>
  <si>
    <t>CONCILIACIÓN BANCARIA AL 30  DE SEPTIEMBRE DE 2012</t>
  </si>
  <si>
    <t xml:space="preserve">SERVICIO EXPRESS AAA S.A. DE C.V. </t>
  </si>
  <si>
    <t xml:space="preserve">SISTEMAS DE IMPRESIÓN ELECTRONICA SA CV </t>
  </si>
  <si>
    <t>FELIX SALAZAR VALENTIN</t>
  </si>
  <si>
    <t xml:space="preserve">TELEFONOS DE MEXICO SAB DE C.V </t>
  </si>
  <si>
    <t>CONCILIACIÓN BANCARIA AL 30 DE SEPTIEMBRE  DE 2012</t>
  </si>
  <si>
    <t>CONCILIACIÓN BANCARIA AL 31 DE AGOSTO DE 2012</t>
  </si>
  <si>
    <t>ESPINOSA GARCIA FRANCISCO</t>
  </si>
  <si>
    <t xml:space="preserve">TRASPASO A CTA. </t>
  </si>
  <si>
    <t xml:space="preserve">CUENTAS PROPIAS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</si>
</sst>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_ ;\-#,##0.00\ "/>
    <numFmt numFmtId="176" formatCode="mmm\-yyyy"/>
    <numFmt numFmtId="177" formatCode="_-* #,##0.000_-;\-* #,##0.000_-;_-* &quot;-&quot;??_-;_-@_-"/>
    <numFmt numFmtId="178" formatCode="_-* #,##0.0000_-;\-* #,##0.0000_-;_-* &quot;-&quot;??_-;_-@_-"/>
    <numFmt numFmtId="179" formatCode="[$-80A]dddd\,\ dd&quot; de &quot;mmmm&quot; de &quot;yyyy"/>
    <numFmt numFmtId="180" formatCode="&quot;$&quot;#,##0.00"/>
    <numFmt numFmtId="181" formatCode="[$-C0A]d\-mmm\-yy;@"/>
    <numFmt numFmtId="182" formatCode="#,##0.00;[Red]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CG Omega"/>
      <family val="2"/>
    </font>
    <font>
      <b/>
      <sz val="14"/>
      <name val="Comic Sans MS"/>
      <family val="4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sz val="8"/>
      <color indexed="8"/>
      <name val="Verdana"/>
      <family val="2"/>
    </font>
    <font>
      <sz val="12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9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43" fontId="1" fillId="0" borderId="14" xfId="46" applyFont="1" applyBorder="1" applyAlignment="1">
      <alignment/>
    </xf>
    <xf numFmtId="0" fontId="0" fillId="0" borderId="0" xfId="0" applyFill="1" applyBorder="1" applyAlignment="1">
      <alignment/>
    </xf>
    <xf numFmtId="15" fontId="0" fillId="0" borderId="13" xfId="0" applyNumberFormat="1" applyBorder="1" applyAlignment="1">
      <alignment horizontal="center"/>
    </xf>
    <xf numFmtId="43" fontId="0" fillId="0" borderId="0" xfId="46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0" fillId="0" borderId="0" xfId="46" applyFill="1" applyBorder="1" applyAlignment="1">
      <alignment/>
    </xf>
    <xf numFmtId="0" fontId="1" fillId="0" borderId="13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Font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4" fillId="0" borderId="14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43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4" fontId="0" fillId="0" borderId="21" xfId="46" applyNumberFormat="1" applyFont="1" applyFill="1" applyBorder="1" applyAlignment="1">
      <alignment horizontal="right"/>
    </xf>
    <xf numFmtId="4" fontId="0" fillId="0" borderId="19" xfId="46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57">
      <alignment/>
      <protection/>
    </xf>
    <xf numFmtId="0" fontId="3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1" fillId="0" borderId="24" xfId="57" applyFont="1" applyFill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1" fillId="0" borderId="25" xfId="57" applyFont="1" applyBorder="1" applyAlignment="1">
      <alignment horizontal="center"/>
      <protection/>
    </xf>
    <xf numFmtId="0" fontId="0" fillId="0" borderId="13" xfId="57" applyBorder="1">
      <alignment/>
      <protection/>
    </xf>
    <xf numFmtId="0" fontId="0" fillId="0" borderId="0" xfId="57" applyBorder="1">
      <alignment/>
      <protection/>
    </xf>
    <xf numFmtId="0" fontId="4" fillId="0" borderId="0" xfId="57" applyFont="1" applyBorder="1">
      <alignment/>
      <protection/>
    </xf>
    <xf numFmtId="43" fontId="1" fillId="0" borderId="14" xfId="50" applyFont="1" applyBorder="1" applyAlignment="1">
      <alignment/>
    </xf>
    <xf numFmtId="43" fontId="0" fillId="0" borderId="0" xfId="57" applyNumberFormat="1">
      <alignment/>
      <protection/>
    </xf>
    <xf numFmtId="0" fontId="0" fillId="0" borderId="13" xfId="57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4" fontId="0" fillId="0" borderId="0" xfId="57" applyNumberFormat="1" applyBorder="1">
      <alignment/>
      <protection/>
    </xf>
    <xf numFmtId="4" fontId="1" fillId="0" borderId="14" xfId="50" applyNumberFormat="1" applyFont="1" applyFill="1" applyBorder="1" applyAlignment="1">
      <alignment/>
    </xf>
    <xf numFmtId="4" fontId="0" fillId="0" borderId="0" xfId="57" applyNumberFormat="1">
      <alignment/>
      <protection/>
    </xf>
    <xf numFmtId="0" fontId="0" fillId="0" borderId="0" xfId="57" applyFont="1" applyFill="1" applyBorder="1" applyAlignment="1">
      <alignment horizontal="center"/>
      <protection/>
    </xf>
    <xf numFmtId="15" fontId="0" fillId="0" borderId="13" xfId="57" applyNumberFormat="1" applyBorder="1" applyAlignment="1">
      <alignment horizontal="center"/>
      <protection/>
    </xf>
    <xf numFmtId="0" fontId="0" fillId="0" borderId="0" xfId="57" applyFill="1" applyBorder="1">
      <alignment/>
      <protection/>
    </xf>
    <xf numFmtId="43" fontId="0" fillId="0" borderId="0" xfId="50" applyBorder="1" applyAlignment="1">
      <alignment/>
    </xf>
    <xf numFmtId="0" fontId="0" fillId="0" borderId="14" xfId="57" applyBorder="1">
      <alignment/>
      <protection/>
    </xf>
    <xf numFmtId="4" fontId="1" fillId="0" borderId="0" xfId="57" applyNumberFormat="1" applyFont="1" applyBorder="1">
      <alignment/>
      <protection/>
    </xf>
    <xf numFmtId="4" fontId="4" fillId="0" borderId="0" xfId="57" applyNumberFormat="1" applyFont="1" applyBorder="1">
      <alignment/>
      <protection/>
    </xf>
    <xf numFmtId="4" fontId="1" fillId="0" borderId="14" xfId="57" applyNumberFormat="1" applyFont="1" applyBorder="1">
      <alignment/>
      <protection/>
    </xf>
    <xf numFmtId="0" fontId="0" fillId="0" borderId="15" xfId="57" applyBorder="1">
      <alignment/>
      <protection/>
    </xf>
    <xf numFmtId="0" fontId="0" fillId="0" borderId="16" xfId="57" applyBorder="1">
      <alignment/>
      <protection/>
    </xf>
    <xf numFmtId="4" fontId="0" fillId="0" borderId="17" xfId="57" applyNumberFormat="1" applyBorder="1">
      <alignment/>
      <protection/>
    </xf>
    <xf numFmtId="0" fontId="0" fillId="0" borderId="10" xfId="57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 applyAlignment="1">
      <alignment/>
      <protection/>
    </xf>
    <xf numFmtId="0" fontId="0" fillId="0" borderId="14" xfId="57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/>
      <protection/>
    </xf>
    <xf numFmtId="0" fontId="6" fillId="0" borderId="14" xfId="57" applyFont="1" applyBorder="1" applyAlignment="1">
      <alignment horizontal="center"/>
      <protection/>
    </xf>
    <xf numFmtId="0" fontId="0" fillId="0" borderId="17" xfId="57" applyBorder="1">
      <alignment/>
      <protection/>
    </xf>
    <xf numFmtId="0" fontId="1" fillId="24" borderId="26" xfId="57" applyFont="1" applyFill="1" applyBorder="1" applyAlignment="1">
      <alignment horizontal="center"/>
      <protection/>
    </xf>
    <xf numFmtId="180" fontId="18" fillId="0" borderId="14" xfId="53" applyFont="1" applyBorder="1" applyAlignment="1">
      <alignment/>
    </xf>
    <xf numFmtId="0" fontId="5" fillId="0" borderId="0" xfId="57" applyFont="1" applyBorder="1">
      <alignment/>
      <protection/>
    </xf>
    <xf numFmtId="4" fontId="0" fillId="0" borderId="14" xfId="57" applyNumberFormat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 applyBorder="1" applyAlignment="1">
      <alignment horizontal="center"/>
      <protection/>
    </xf>
    <xf numFmtId="15" fontId="12" fillId="0" borderId="13" xfId="57" applyNumberFormat="1" applyFont="1" applyBorder="1" applyAlignment="1">
      <alignment horizontal="center"/>
      <protection/>
    </xf>
    <xf numFmtId="4" fontId="0" fillId="0" borderId="0" xfId="57" applyNumberFormat="1" applyFont="1" applyBorder="1">
      <alignment/>
      <protection/>
    </xf>
    <xf numFmtId="1" fontId="0" fillId="0" borderId="0" xfId="57" applyNumberFormat="1" applyFont="1" applyBorder="1">
      <alignment/>
      <protection/>
    </xf>
    <xf numFmtId="1" fontId="4" fillId="0" borderId="0" xfId="57" applyNumberFormat="1" applyFont="1" applyBorder="1">
      <alignment/>
      <protection/>
    </xf>
    <xf numFmtId="0" fontId="1" fillId="0" borderId="14" xfId="57" applyFont="1" applyBorder="1">
      <alignment/>
      <protection/>
    </xf>
    <xf numFmtId="0" fontId="0" fillId="0" borderId="0" xfId="57" applyFill="1" applyBorder="1" applyAlignment="1">
      <alignment horizontal="center" vertical="center"/>
      <protection/>
    </xf>
    <xf numFmtId="43" fontId="0" fillId="0" borderId="14" xfId="50" applyFont="1" applyBorder="1" applyAlignment="1">
      <alignment/>
    </xf>
    <xf numFmtId="0" fontId="4" fillId="0" borderId="16" xfId="57" applyFont="1" applyBorder="1">
      <alignment/>
      <protection/>
    </xf>
    <xf numFmtId="8" fontId="1" fillId="0" borderId="17" xfId="50" applyNumberFormat="1" applyFont="1" applyBorder="1" applyAlignment="1">
      <alignment/>
    </xf>
    <xf numFmtId="180" fontId="18" fillId="0" borderId="14" xfId="55" applyFont="1" applyBorder="1" applyAlignment="1">
      <alignment/>
    </xf>
    <xf numFmtId="0" fontId="7" fillId="0" borderId="0" xfId="57" applyFont="1" applyBorder="1">
      <alignment/>
      <protection/>
    </xf>
    <xf numFmtId="0" fontId="4" fillId="0" borderId="0" xfId="57" applyFont="1" applyFill="1" applyBorder="1">
      <alignment/>
      <protection/>
    </xf>
    <xf numFmtId="43" fontId="1" fillId="0" borderId="14" xfId="57" applyNumberFormat="1" applyFont="1" applyBorder="1">
      <alignment/>
      <protection/>
    </xf>
    <xf numFmtId="4" fontId="12" fillId="0" borderId="27" xfId="57" applyNumberFormat="1" applyFont="1" applyBorder="1" applyAlignment="1">
      <alignment horizontal="right"/>
      <protection/>
    </xf>
    <xf numFmtId="180" fontId="19" fillId="0" borderId="14" xfId="54" applyFont="1" applyBorder="1" applyAlignment="1">
      <alignment/>
    </xf>
    <xf numFmtId="0" fontId="6" fillId="0" borderId="0" xfId="57" applyFont="1" applyBorder="1">
      <alignment/>
      <protection/>
    </xf>
    <xf numFmtId="0" fontId="6" fillId="0" borderId="0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15" fontId="16" fillId="0" borderId="13" xfId="57" applyNumberFormat="1" applyFont="1" applyBorder="1" applyAlignment="1">
      <alignment horizontal="center"/>
      <protection/>
    </xf>
    <xf numFmtId="4" fontId="15" fillId="0" borderId="0" xfId="49" applyNumberFormat="1" applyFont="1" applyBorder="1" applyAlignment="1">
      <alignment/>
    </xf>
    <xf numFmtId="0" fontId="12" fillId="0" borderId="0" xfId="57" applyFont="1" applyBorder="1" applyAlignment="1">
      <alignment horizontal="left"/>
      <protection/>
    </xf>
    <xf numFmtId="43" fontId="0" fillId="0" borderId="0" xfId="50" applyFont="1" applyFill="1" applyBorder="1" applyAlignment="1">
      <alignment/>
    </xf>
    <xf numFmtId="43" fontId="0" fillId="0" borderId="0" xfId="50" applyFont="1" applyBorder="1" applyAlignment="1">
      <alignment/>
    </xf>
    <xf numFmtId="15" fontId="7" fillId="0" borderId="13" xfId="57" applyNumberFormat="1" applyFont="1" applyBorder="1">
      <alignment/>
      <protection/>
    </xf>
    <xf numFmtId="4" fontId="0" fillId="0" borderId="0" xfId="57" applyNumberFormat="1" applyFill="1" applyBorder="1">
      <alignment/>
      <protection/>
    </xf>
    <xf numFmtId="15" fontId="7" fillId="0" borderId="0" xfId="57" applyNumberFormat="1" applyFont="1" applyBorder="1">
      <alignment/>
      <protection/>
    </xf>
    <xf numFmtId="43" fontId="1" fillId="0" borderId="17" xfId="50" applyFont="1" applyBorder="1" applyAlignment="1">
      <alignment/>
    </xf>
    <xf numFmtId="43" fontId="0" fillId="0" borderId="14" xfId="57" applyNumberFormat="1" applyBorder="1">
      <alignment/>
      <protection/>
    </xf>
    <xf numFmtId="0" fontId="1" fillId="0" borderId="0" xfId="57" applyFont="1" applyBorder="1">
      <alignment/>
      <protection/>
    </xf>
    <xf numFmtId="180" fontId="21" fillId="0" borderId="14" xfId="54" applyFont="1" applyBorder="1" applyAlignment="1">
      <alignment/>
    </xf>
    <xf numFmtId="4" fontId="1" fillId="0" borderId="14" xfId="50" applyNumberFormat="1" applyFont="1" applyBorder="1" applyAlignment="1">
      <alignment/>
    </xf>
    <xf numFmtId="0" fontId="1" fillId="0" borderId="0" xfId="57" applyFont="1" applyFill="1" applyBorder="1">
      <alignment/>
      <protection/>
    </xf>
    <xf numFmtId="4" fontId="21" fillId="0" borderId="14" xfId="57" applyNumberFormat="1" applyFont="1" applyBorder="1">
      <alignment/>
      <protection/>
    </xf>
    <xf numFmtId="15" fontId="0" fillId="0" borderId="13" xfId="57" applyNumberFormat="1" applyFont="1" applyBorder="1">
      <alignment/>
      <protection/>
    </xf>
    <xf numFmtId="15" fontId="0" fillId="0" borderId="0" xfId="57" applyNumberFormat="1" applyFont="1" applyBorder="1">
      <alignment/>
      <protection/>
    </xf>
    <xf numFmtId="15" fontId="0" fillId="0" borderId="0" xfId="57" applyNumberFormat="1" applyFont="1" applyFill="1" applyBorder="1">
      <alignment/>
      <protection/>
    </xf>
    <xf numFmtId="4" fontId="0" fillId="0" borderId="0" xfId="50" applyNumberFormat="1" applyBorder="1" applyAlignment="1">
      <alignment/>
    </xf>
    <xf numFmtId="180" fontId="1" fillId="0" borderId="17" xfId="50" applyNumberFormat="1" applyFont="1" applyBorder="1" applyAlignment="1">
      <alignment/>
    </xf>
    <xf numFmtId="0" fontId="0" fillId="0" borderId="13" xfId="57" applyBorder="1" applyAlignment="1">
      <alignment horizontal="right"/>
      <protection/>
    </xf>
    <xf numFmtId="15" fontId="0" fillId="0" borderId="13" xfId="57" applyNumberFormat="1" applyFont="1" applyBorder="1" applyAlignment="1">
      <alignment horizontal="right"/>
      <protection/>
    </xf>
    <xf numFmtId="15" fontId="0" fillId="0" borderId="13" xfId="57" applyNumberFormat="1" applyBorder="1" applyAlignment="1">
      <alignment horizontal="right"/>
      <protection/>
    </xf>
    <xf numFmtId="0" fontId="7" fillId="0" borderId="0" xfId="57" applyFont="1" applyFill="1" applyBorder="1">
      <alignment/>
      <protection/>
    </xf>
    <xf numFmtId="180" fontId="21" fillId="0" borderId="14" xfId="53" applyFont="1" applyBorder="1" applyAlignment="1">
      <alignment/>
    </xf>
    <xf numFmtId="0" fontId="8" fillId="0" borderId="13" xfId="57" applyFont="1" applyBorder="1" applyAlignment="1">
      <alignment horizontal="left"/>
      <protection/>
    </xf>
    <xf numFmtId="0" fontId="8" fillId="0" borderId="14" xfId="57" applyFont="1" applyBorder="1" applyAlignment="1">
      <alignment horizontal="center"/>
      <protection/>
    </xf>
    <xf numFmtId="0" fontId="6" fillId="0" borderId="13" xfId="57" applyFont="1" applyBorder="1" applyAlignment="1">
      <alignment horizontal="left"/>
      <protection/>
    </xf>
    <xf numFmtId="0" fontId="0" fillId="0" borderId="0" xfId="57" applyFill="1">
      <alignment/>
      <protection/>
    </xf>
    <xf numFmtId="0" fontId="7" fillId="0" borderId="0" xfId="0" applyFont="1" applyAlignment="1">
      <alignment/>
    </xf>
    <xf numFmtId="15" fontId="20" fillId="0" borderId="13" xfId="48" applyNumberFormat="1" applyFont="1" applyBorder="1" applyAlignment="1">
      <alignment horizontal="center"/>
    </xf>
    <xf numFmtId="0" fontId="0" fillId="0" borderId="0" xfId="0" applyFont="1" applyAlignment="1">
      <alignment/>
    </xf>
    <xf numFmtId="15" fontId="0" fillId="0" borderId="13" xfId="48" applyNumberFormat="1" applyFont="1" applyBorder="1" applyAlignment="1">
      <alignment horizontal="center"/>
    </xf>
    <xf numFmtId="4" fontId="0" fillId="0" borderId="0" xfId="53" applyNumberFormat="1" applyFont="1" applyBorder="1" applyAlignment="1">
      <alignment/>
    </xf>
    <xf numFmtId="181" fontId="0" fillId="0" borderId="13" xfId="0" applyNumberFormat="1" applyFont="1" applyBorder="1" applyAlignment="1">
      <alignment horizontal="right"/>
    </xf>
    <xf numFmtId="0" fontId="0" fillId="0" borderId="0" xfId="57" applyBorder="1" applyAlignment="1">
      <alignment horizontal="left"/>
      <protection/>
    </xf>
    <xf numFmtId="1" fontId="20" fillId="0" borderId="0" xfId="0" applyNumberFormat="1" applyFont="1" applyAlignment="1">
      <alignment horizontal="center"/>
    </xf>
    <xf numFmtId="4" fontId="20" fillId="0" borderId="0" xfId="53" applyNumberFormat="1" applyFont="1" applyBorder="1" applyAlignment="1">
      <alignment/>
    </xf>
    <xf numFmtId="182" fontId="11" fillId="0" borderId="14" xfId="48" applyNumberFormat="1" applyFont="1" applyFill="1" applyBorder="1" applyAlignment="1">
      <alignment/>
    </xf>
    <xf numFmtId="15" fontId="17" fillId="0" borderId="13" xfId="48" applyNumberFormat="1" applyFont="1" applyBorder="1" applyAlignment="1">
      <alignment horizontal="center"/>
    </xf>
    <xf numFmtId="0" fontId="7" fillId="0" borderId="0" xfId="57" applyFont="1">
      <alignment/>
      <protection/>
    </xf>
    <xf numFmtId="181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57" applyFill="1" applyBorder="1">
      <alignment/>
      <protection/>
    </xf>
    <xf numFmtId="43" fontId="1" fillId="0" borderId="14" xfId="50" applyFont="1" applyFill="1" applyBorder="1" applyAlignment="1">
      <alignment/>
    </xf>
    <xf numFmtId="4" fontId="0" fillId="0" borderId="0" xfId="57" applyNumberFormat="1" applyFill="1">
      <alignment/>
      <protection/>
    </xf>
    <xf numFmtId="0" fontId="0" fillId="0" borderId="0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5" fontId="7" fillId="0" borderId="13" xfId="57" applyNumberFormat="1" applyFont="1" applyBorder="1" applyAlignment="1">
      <alignment horizontal="center"/>
      <protection/>
    </xf>
    <xf numFmtId="4" fontId="0" fillId="0" borderId="0" xfId="0" applyNumberFormat="1" applyFont="1" applyBorder="1" applyAlignment="1">
      <alignment horizontal="right"/>
    </xf>
    <xf numFmtId="16" fontId="0" fillId="0" borderId="13" xfId="57" applyNumberFormat="1" applyFont="1" applyBorder="1" applyAlignment="1">
      <alignment horizontal="center"/>
      <protection/>
    </xf>
    <xf numFmtId="15" fontId="0" fillId="0" borderId="13" xfId="57" applyNumberFormat="1" applyFont="1" applyBorder="1" applyAlignment="1">
      <alignment horizontal="center"/>
      <protection/>
    </xf>
    <xf numFmtId="15" fontId="0" fillId="0" borderId="13" xfId="57" applyNumberFormat="1" applyFill="1" applyBorder="1" applyAlignment="1">
      <alignment horizontal="center"/>
      <protection/>
    </xf>
    <xf numFmtId="0" fontId="0" fillId="0" borderId="0" xfId="57" applyFill="1" applyBorder="1" applyAlignment="1">
      <alignment horizontal="left"/>
      <protection/>
    </xf>
    <xf numFmtId="15" fontId="20" fillId="0" borderId="13" xfId="0" applyNumberFormat="1" applyFont="1" applyBorder="1" applyAlignment="1">
      <alignment horizontal="center"/>
    </xf>
    <xf numFmtId="43" fontId="0" fillId="0" borderId="0" xfId="57" applyNumberFormat="1" applyBorder="1">
      <alignment/>
      <protection/>
    </xf>
    <xf numFmtId="43" fontId="12" fillId="0" borderId="0" xfId="0" applyNumberFormat="1" applyFont="1" applyBorder="1" applyAlignment="1">
      <alignment horizontal="right"/>
    </xf>
    <xf numFmtId="43" fontId="0" fillId="0" borderId="0" xfId="0" applyNumberFormat="1" applyFont="1" applyBorder="1" applyAlignment="1">
      <alignment/>
    </xf>
    <xf numFmtId="43" fontId="0" fillId="0" borderId="0" xfId="48" applyNumberFormat="1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0" fillId="0" borderId="30" xfId="57" applyFill="1" applyBorder="1">
      <alignment/>
      <protection/>
    </xf>
    <xf numFmtId="0" fontId="0" fillId="0" borderId="18" xfId="57" applyFill="1" applyBorder="1">
      <alignment/>
      <protection/>
    </xf>
    <xf numFmtId="43" fontId="1" fillId="0" borderId="31" xfId="50" applyFont="1" applyFill="1" applyBorder="1" applyAlignment="1">
      <alignment/>
    </xf>
    <xf numFmtId="0" fontId="1" fillId="24" borderId="28" xfId="57" applyFont="1" applyFill="1" applyBorder="1" applyAlignment="1">
      <alignment horizontal="center"/>
      <protection/>
    </xf>
    <xf numFmtId="0" fontId="1" fillId="24" borderId="29" xfId="57" applyFont="1" applyFill="1" applyBorder="1" applyAlignment="1">
      <alignment horizontal="center"/>
      <protection/>
    </xf>
    <xf numFmtId="0" fontId="1" fillId="24" borderId="32" xfId="57" applyFont="1" applyFill="1" applyBorder="1" applyAlignment="1">
      <alignment horizontal="center"/>
      <protection/>
    </xf>
    <xf numFmtId="0" fontId="0" fillId="0" borderId="0" xfId="57" applyAlignment="1">
      <alignment horizontal="left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3" fontId="0" fillId="0" borderId="0" xfId="46" applyFont="1" applyFill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37" xfId="0" applyNumberFormat="1" applyFill="1" applyBorder="1" applyAlignment="1">
      <alignment/>
    </xf>
    <xf numFmtId="0" fontId="0" fillId="0" borderId="38" xfId="0" applyFill="1" applyBorder="1" applyAlignment="1">
      <alignment/>
    </xf>
    <xf numFmtId="4" fontId="0" fillId="0" borderId="39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3" fontId="22" fillId="0" borderId="0" xfId="53" applyNumberFormat="1" applyFont="1" applyBorder="1" applyAlignment="1">
      <alignment/>
    </xf>
    <xf numFmtId="43" fontId="22" fillId="0" borderId="0" xfId="57" applyNumberFormat="1" applyFont="1">
      <alignment/>
      <protection/>
    </xf>
    <xf numFmtId="43" fontId="22" fillId="0" borderId="0" xfId="0" applyNumberFormat="1" applyFont="1" applyBorder="1" applyAlignment="1">
      <alignment/>
    </xf>
    <xf numFmtId="43" fontId="22" fillId="0" borderId="0" xfId="57" applyNumberFormat="1" applyFont="1" applyBorder="1">
      <alignment/>
      <protection/>
    </xf>
    <xf numFmtId="43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57" applyFont="1" applyBorder="1">
      <alignment/>
      <protection/>
    </xf>
    <xf numFmtId="0" fontId="22" fillId="0" borderId="0" xfId="57" applyFont="1">
      <alignment/>
      <protection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1" fontId="22" fillId="0" borderId="0" xfId="0" applyNumberFormat="1" applyFont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22" fillId="0" borderId="0" xfId="57" applyFont="1" applyAlignment="1">
      <alignment horizontal="center"/>
      <protection/>
    </xf>
    <xf numFmtId="1" fontId="22" fillId="0" borderId="0" xfId="0" applyNumberFormat="1" applyFont="1" applyFill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57" applyFont="1" applyBorder="1" applyAlignment="1">
      <alignment horizontal="center"/>
      <protection/>
    </xf>
    <xf numFmtId="15" fontId="22" fillId="0" borderId="13" xfId="48" applyNumberFormat="1" applyFont="1" applyBorder="1" applyAlignment="1">
      <alignment horizontal="center"/>
    </xf>
    <xf numFmtId="15" fontId="22" fillId="0" borderId="13" xfId="57" applyNumberFormat="1" applyFont="1" applyBorder="1" applyAlignment="1">
      <alignment horizontal="center"/>
      <protection/>
    </xf>
    <xf numFmtId="15" fontId="22" fillId="0" borderId="13" xfId="48" applyNumberFormat="1" applyFont="1" applyFill="1" applyBorder="1" applyAlignment="1">
      <alignment horizontal="center"/>
    </xf>
    <xf numFmtId="15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" fontId="0" fillId="0" borderId="0" xfId="48" applyNumberFormat="1" applyFont="1" applyBorder="1" applyAlignment="1">
      <alignment horizontal="center"/>
    </xf>
    <xf numFmtId="39" fontId="0" fillId="0" borderId="0" xfId="57" applyNumberFormat="1">
      <alignment/>
      <protection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0" fontId="0" fillId="0" borderId="14" xfId="57" applyFill="1" applyBorder="1">
      <alignment/>
      <protection/>
    </xf>
    <xf numFmtId="0" fontId="0" fillId="0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0" fillId="0" borderId="22" xfId="0" applyNumberFormat="1" applyFill="1" applyBorder="1" applyAlignment="1">
      <alignment horizontal="right" wrapText="1"/>
    </xf>
    <xf numFmtId="0" fontId="0" fillId="0" borderId="19" xfId="0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0" fontId="0" fillId="0" borderId="43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4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4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right" wrapText="1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4" fontId="0" fillId="0" borderId="19" xfId="0" applyNumberFormat="1" applyFill="1" applyBorder="1" applyAlignment="1">
      <alignment horizontal="right" wrapText="1"/>
    </xf>
    <xf numFmtId="4" fontId="0" fillId="0" borderId="22" xfId="46" applyNumberFormat="1" applyFont="1" applyFill="1" applyBorder="1" applyAlignment="1">
      <alignment horizontal="right" wrapText="1"/>
    </xf>
    <xf numFmtId="4" fontId="0" fillId="0" borderId="35" xfId="0" applyNumberFormat="1" applyFont="1" applyFill="1" applyBorder="1" applyAlignment="1">
      <alignment horizontal="right" wrapText="1"/>
    </xf>
    <xf numFmtId="0" fontId="0" fillId="0" borderId="34" xfId="0" applyFill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 wrapText="1"/>
    </xf>
    <xf numFmtId="0" fontId="1" fillId="0" borderId="0" xfId="57" applyFont="1" applyBorder="1" applyAlignment="1">
      <alignment horizontal="center" vertical="center"/>
      <protection/>
    </xf>
    <xf numFmtId="0" fontId="0" fillId="0" borderId="13" xfId="57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14" xfId="57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1" fillId="0" borderId="14" xfId="57" applyFont="1" applyBorder="1" applyAlignment="1">
      <alignment horizontal="center"/>
      <protection/>
    </xf>
    <xf numFmtId="0" fontId="6" fillId="0" borderId="13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14" xfId="57" applyFont="1" applyBorder="1" applyAlignment="1">
      <alignment horizontal="center"/>
      <protection/>
    </xf>
    <xf numFmtId="0" fontId="0" fillId="0" borderId="13" xfId="57" applyFill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2" fillId="0" borderId="0" xfId="57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1" fillId="0" borderId="15" xfId="57" applyFont="1" applyFill="1" applyBorder="1" applyAlignment="1">
      <alignment horizontal="center" vertical="center"/>
      <protection/>
    </xf>
    <xf numFmtId="0" fontId="1" fillId="0" borderId="17" xfId="57" applyFont="1" applyFill="1" applyBorder="1" applyAlignment="1">
      <alignment horizontal="center" vertical="center"/>
      <protection/>
    </xf>
    <xf numFmtId="0" fontId="1" fillId="0" borderId="24" xfId="57" applyFont="1" applyFill="1" applyBorder="1" applyAlignment="1">
      <alignment horizontal="center" vertical="center"/>
      <protection/>
    </xf>
    <xf numFmtId="0" fontId="0" fillId="0" borderId="25" xfId="57" applyBorder="1" applyAlignment="1">
      <alignment horizontal="center" vertical="center"/>
      <protection/>
    </xf>
    <xf numFmtId="0" fontId="1" fillId="0" borderId="0" xfId="57" applyFont="1" applyAlignment="1">
      <alignment horizontal="center"/>
      <protection/>
    </xf>
    <xf numFmtId="0" fontId="1" fillId="24" borderId="28" xfId="57" applyFont="1" applyFill="1" applyBorder="1" applyAlignment="1">
      <alignment horizontal="center"/>
      <protection/>
    </xf>
    <xf numFmtId="0" fontId="1" fillId="24" borderId="32" xfId="57" applyFont="1" applyFill="1" applyBorder="1" applyAlignment="1">
      <alignment horizontal="center"/>
      <protection/>
    </xf>
    <xf numFmtId="0" fontId="1" fillId="24" borderId="29" xfId="57" applyFont="1" applyFill="1" applyBorder="1" applyAlignment="1">
      <alignment horizontal="center"/>
      <protection/>
    </xf>
    <xf numFmtId="0" fontId="1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 vertical="distributed" wrapText="1"/>
    </xf>
    <xf numFmtId="0" fontId="11" fillId="0" borderId="0" xfId="57" applyFont="1" applyAlignment="1">
      <alignment horizontal="center" vertical="distributed" wrapText="1"/>
      <protection/>
    </xf>
    <xf numFmtId="0" fontId="0" fillId="0" borderId="0" xfId="57" applyFont="1" applyAlignment="1">
      <alignment horizontal="center" vertical="distributed" wrapText="1"/>
      <protection/>
    </xf>
    <xf numFmtId="0" fontId="3" fillId="0" borderId="0" xfId="57" applyFont="1" applyAlignment="1">
      <alignment horizontal="center" vertical="distributed" wrapText="1"/>
      <protection/>
    </xf>
    <xf numFmtId="0" fontId="1" fillId="0" borderId="13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0" fillId="0" borderId="0" xfId="57" applyFont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Currency" xfId="51"/>
    <cellStyle name="Currency [0]" xfId="52"/>
    <cellStyle name="Moneda 2" xfId="53"/>
    <cellStyle name="Moneda 2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152400</xdr:rowOff>
    </xdr:from>
    <xdr:to>
      <xdr:col>3</xdr:col>
      <xdr:colOff>0</xdr:colOff>
      <xdr:row>9</xdr:row>
      <xdr:rowOff>47625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428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38100</xdr:rowOff>
    </xdr:from>
    <xdr:to>
      <xdr:col>2</xdr:col>
      <xdr:colOff>409575</xdr:colOff>
      <xdr:row>6</xdr:row>
      <xdr:rowOff>57150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8100"/>
          <a:ext cx="1200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152400</xdr:rowOff>
    </xdr:from>
    <xdr:to>
      <xdr:col>3</xdr:col>
      <xdr:colOff>0</xdr:colOff>
      <xdr:row>9</xdr:row>
      <xdr:rowOff>47625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3525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104775</xdr:rowOff>
    </xdr:from>
    <xdr:to>
      <xdr:col>2</xdr:col>
      <xdr:colOff>533400</xdr:colOff>
      <xdr:row>6</xdr:row>
      <xdr:rowOff>47625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4775"/>
          <a:ext cx="876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142875</xdr:rowOff>
    </xdr:from>
    <xdr:to>
      <xdr:col>2</xdr:col>
      <xdr:colOff>676275</xdr:colOff>
      <xdr:row>8</xdr:row>
      <xdr:rowOff>66675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2875"/>
          <a:ext cx="1295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3</xdr:col>
      <xdr:colOff>0</xdr:colOff>
      <xdr:row>8</xdr:row>
      <xdr:rowOff>47625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3239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117</xdr:row>
      <xdr:rowOff>28575</xdr:rowOff>
    </xdr:from>
    <xdr:to>
      <xdr:col>3</xdr:col>
      <xdr:colOff>0</xdr:colOff>
      <xdr:row>125</xdr:row>
      <xdr:rowOff>200025</xdr:rowOff>
    </xdr:to>
    <xdr:pic>
      <xdr:nvPicPr>
        <xdr:cNvPr id="2" name="Picture 2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154775"/>
          <a:ext cx="13239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172</xdr:row>
      <xdr:rowOff>0</xdr:rowOff>
    </xdr:from>
    <xdr:to>
      <xdr:col>2</xdr:col>
      <xdr:colOff>657225</xdr:colOff>
      <xdr:row>178</xdr:row>
      <xdr:rowOff>276225</xdr:rowOff>
    </xdr:to>
    <xdr:pic>
      <xdr:nvPicPr>
        <xdr:cNvPr id="3" name="Picture 3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365450"/>
          <a:ext cx="13239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227</xdr:row>
      <xdr:rowOff>66675</xdr:rowOff>
    </xdr:from>
    <xdr:to>
      <xdr:col>2</xdr:col>
      <xdr:colOff>523875</xdr:colOff>
      <xdr:row>232</xdr:row>
      <xdr:rowOff>0</xdr:rowOff>
    </xdr:to>
    <xdr:pic>
      <xdr:nvPicPr>
        <xdr:cNvPr id="4" name="Picture 4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7747575"/>
          <a:ext cx="914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286</xdr:row>
      <xdr:rowOff>38100</xdr:rowOff>
    </xdr:from>
    <xdr:to>
      <xdr:col>2</xdr:col>
      <xdr:colOff>590550</xdr:colOff>
      <xdr:row>292</xdr:row>
      <xdr:rowOff>0</xdr:rowOff>
    </xdr:to>
    <xdr:pic>
      <xdr:nvPicPr>
        <xdr:cNvPr id="5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59642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342</xdr:row>
      <xdr:rowOff>38100</xdr:rowOff>
    </xdr:from>
    <xdr:to>
      <xdr:col>2</xdr:col>
      <xdr:colOff>590550</xdr:colOff>
      <xdr:row>348</xdr:row>
      <xdr:rowOff>0</xdr:rowOff>
    </xdr:to>
    <xdr:pic>
      <xdr:nvPicPr>
        <xdr:cNvPr id="6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689282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398</xdr:row>
      <xdr:rowOff>38100</xdr:rowOff>
    </xdr:from>
    <xdr:to>
      <xdr:col>2</xdr:col>
      <xdr:colOff>590550</xdr:colOff>
      <xdr:row>404</xdr:row>
      <xdr:rowOff>0</xdr:rowOff>
    </xdr:to>
    <xdr:pic>
      <xdr:nvPicPr>
        <xdr:cNvPr id="7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160650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455</xdr:row>
      <xdr:rowOff>38100</xdr:rowOff>
    </xdr:from>
    <xdr:to>
      <xdr:col>2</xdr:col>
      <xdr:colOff>590550</xdr:colOff>
      <xdr:row>461</xdr:row>
      <xdr:rowOff>0</xdr:rowOff>
    </xdr:to>
    <xdr:pic>
      <xdr:nvPicPr>
        <xdr:cNvPr id="8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5590400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507</xdr:row>
      <xdr:rowOff>85725</xdr:rowOff>
    </xdr:from>
    <xdr:to>
      <xdr:col>2</xdr:col>
      <xdr:colOff>457200</xdr:colOff>
      <xdr:row>512</xdr:row>
      <xdr:rowOff>95250</xdr:rowOff>
    </xdr:to>
    <xdr:pic>
      <xdr:nvPicPr>
        <xdr:cNvPr id="9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425815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566</xdr:row>
      <xdr:rowOff>38100</xdr:rowOff>
    </xdr:from>
    <xdr:to>
      <xdr:col>2</xdr:col>
      <xdr:colOff>590550</xdr:colOff>
      <xdr:row>572</xdr:row>
      <xdr:rowOff>0</xdr:rowOff>
    </xdr:to>
    <xdr:pic>
      <xdr:nvPicPr>
        <xdr:cNvPr id="10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398317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676</xdr:row>
      <xdr:rowOff>38100</xdr:rowOff>
    </xdr:from>
    <xdr:to>
      <xdr:col>2</xdr:col>
      <xdr:colOff>590550</xdr:colOff>
      <xdr:row>682</xdr:row>
      <xdr:rowOff>0</xdr:rowOff>
    </xdr:to>
    <xdr:pic>
      <xdr:nvPicPr>
        <xdr:cNvPr id="11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219497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676</xdr:row>
      <xdr:rowOff>38100</xdr:rowOff>
    </xdr:from>
    <xdr:to>
      <xdr:col>2</xdr:col>
      <xdr:colOff>590550</xdr:colOff>
      <xdr:row>682</xdr:row>
      <xdr:rowOff>0</xdr:rowOff>
    </xdr:to>
    <xdr:pic>
      <xdr:nvPicPr>
        <xdr:cNvPr id="12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219497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625</xdr:row>
      <xdr:rowOff>38100</xdr:rowOff>
    </xdr:from>
    <xdr:to>
      <xdr:col>2</xdr:col>
      <xdr:colOff>590550</xdr:colOff>
      <xdr:row>631</xdr:row>
      <xdr:rowOff>0</xdr:rowOff>
    </xdr:to>
    <xdr:pic>
      <xdr:nvPicPr>
        <xdr:cNvPr id="13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373677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625</xdr:row>
      <xdr:rowOff>38100</xdr:rowOff>
    </xdr:from>
    <xdr:to>
      <xdr:col>2</xdr:col>
      <xdr:colOff>590550</xdr:colOff>
      <xdr:row>631</xdr:row>
      <xdr:rowOff>0</xdr:rowOff>
    </xdr:to>
    <xdr:pic>
      <xdr:nvPicPr>
        <xdr:cNvPr id="14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373677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Y%20DE%20ACCESO_FINANCIEROS\2010\LEY%20ACCESOENE-MZO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EN Y APLIC."/>
      <sheetName val="BALANCE"/>
      <sheetName val="EDO. RESULTADOS"/>
      <sheetName val="BALANZA"/>
      <sheetName val="DISPONIB."/>
      <sheetName val="CONCILIAC."/>
    </sheetNames>
    <sheetDataSet>
      <sheetData sheetId="3">
        <row r="10">
          <cell r="J10">
            <v>4500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6"/>
  <sheetViews>
    <sheetView zoomScaleSheetLayoutView="100" zoomScalePageLayoutView="0" workbookViewId="0" topLeftCell="A97">
      <selection activeCell="F25" sqref="F25"/>
    </sheetView>
  </sheetViews>
  <sheetFormatPr defaultColWidth="11.421875" defaultRowHeight="12.75"/>
  <cols>
    <col min="1" max="1" width="1.8515625" style="0" customWidth="1"/>
    <col min="2" max="2" width="12.8515625" style="0" customWidth="1"/>
    <col min="4" max="4" width="7.7109375" style="0" customWidth="1"/>
    <col min="6" max="6" width="17.00390625" style="0" customWidth="1"/>
    <col min="7" max="7" width="15.7109375" style="0" customWidth="1"/>
    <col min="8" max="8" width="16.140625" style="0" bestFit="1" customWidth="1"/>
    <col min="9" max="9" width="6.7109375" style="0" customWidth="1"/>
  </cols>
  <sheetData>
    <row r="2" spans="8:9" ht="12.75">
      <c r="H2" s="287"/>
      <c r="I2" s="287"/>
    </row>
    <row r="4" spans="4:8" ht="22.5">
      <c r="D4" s="288" t="s">
        <v>0</v>
      </c>
      <c r="E4" s="288"/>
      <c r="F4" s="288"/>
      <c r="G4" s="288"/>
      <c r="H4" s="288"/>
    </row>
    <row r="6" spans="4:8" ht="12.75">
      <c r="D6" s="290" t="s">
        <v>4</v>
      </c>
      <c r="E6" s="290"/>
      <c r="F6" s="290"/>
      <c r="G6" s="290"/>
      <c r="H6" s="290"/>
    </row>
    <row r="7" spans="4:8" ht="12.75">
      <c r="D7" s="289" t="s">
        <v>5</v>
      </c>
      <c r="E7" s="289"/>
      <c r="F7" s="289"/>
      <c r="G7" s="289"/>
      <c r="H7" s="289"/>
    </row>
    <row r="8" spans="4:8" ht="12.75">
      <c r="D8" s="291" t="s">
        <v>114</v>
      </c>
      <c r="E8" s="290"/>
      <c r="F8" s="290"/>
      <c r="G8" s="290"/>
      <c r="H8" s="290"/>
    </row>
    <row r="9" spans="5:7" ht="12.75">
      <c r="E9" s="290"/>
      <c r="F9" s="290"/>
      <c r="G9" s="290"/>
    </row>
    <row r="11" ht="13.5" thickBot="1"/>
    <row r="12" spans="2:9" s="1" customFormat="1" ht="13.5" thickTop="1">
      <c r="B12" s="20" t="s">
        <v>6</v>
      </c>
      <c r="C12" s="283"/>
      <c r="D12" s="283"/>
      <c r="E12" s="283"/>
      <c r="F12" s="283"/>
      <c r="G12" s="283"/>
      <c r="H12" s="21"/>
      <c r="I12" s="22"/>
    </row>
    <row r="13" spans="2:9" ht="12.75">
      <c r="B13" s="5"/>
      <c r="C13" s="6" t="s">
        <v>7</v>
      </c>
      <c r="D13" s="6"/>
      <c r="E13" s="6"/>
      <c r="F13" s="26">
        <f>'EDO. RESULTADOS'!F13</f>
        <v>285093</v>
      </c>
      <c r="G13" s="26"/>
      <c r="H13" s="6"/>
      <c r="I13" s="8"/>
    </row>
    <row r="14" spans="2:10" ht="12.75">
      <c r="B14" s="5"/>
      <c r="C14" s="6" t="s">
        <v>8</v>
      </c>
      <c r="D14" s="6"/>
      <c r="E14" s="7"/>
      <c r="F14" s="26">
        <f>'EDO. RESULTADOS'!F14</f>
        <v>6955944.5</v>
      </c>
      <c r="G14" s="6"/>
      <c r="H14" s="6"/>
      <c r="I14" s="13"/>
      <c r="J14" s="18"/>
    </row>
    <row r="15" spans="2:10" ht="12.75">
      <c r="B15" s="5"/>
      <c r="C15" s="6" t="s">
        <v>9</v>
      </c>
      <c r="D15" s="6"/>
      <c r="E15" s="7"/>
      <c r="F15" s="28">
        <f>'EDO. RESULTADOS'!F15</f>
        <v>8045832.56</v>
      </c>
      <c r="G15" s="6"/>
      <c r="H15" s="6"/>
      <c r="I15" s="13"/>
      <c r="J15" s="18"/>
    </row>
    <row r="16" spans="2:10" ht="12.75">
      <c r="B16" s="5"/>
      <c r="C16" s="6"/>
      <c r="D16" s="6"/>
      <c r="E16" s="6"/>
      <c r="F16" s="6"/>
      <c r="G16" s="6"/>
      <c r="H16" s="6"/>
      <c r="I16" s="8"/>
      <c r="J16" s="18"/>
    </row>
    <row r="17" spans="2:9" ht="12.75">
      <c r="B17" s="5"/>
      <c r="C17" s="6"/>
      <c r="D17" s="6"/>
      <c r="E17" s="12"/>
      <c r="F17" s="6"/>
      <c r="G17" s="6"/>
      <c r="H17" s="6"/>
      <c r="I17" s="8"/>
    </row>
    <row r="18" spans="2:9" ht="12.75">
      <c r="B18" s="5"/>
      <c r="C18" s="6"/>
      <c r="D18" s="6"/>
      <c r="E18" s="12"/>
      <c r="F18" s="23" t="s">
        <v>1</v>
      </c>
      <c r="G18" s="6"/>
      <c r="H18" s="27">
        <f>SUM(F13:F15)</f>
        <v>15286870.059999999</v>
      </c>
      <c r="I18" s="8"/>
    </row>
    <row r="19" spans="2:9" ht="12.75">
      <c r="B19" s="5"/>
      <c r="C19" s="6"/>
      <c r="D19" s="6"/>
      <c r="E19" s="12"/>
      <c r="F19" s="6"/>
      <c r="G19" s="6"/>
      <c r="H19" s="6"/>
      <c r="I19" s="8"/>
    </row>
    <row r="20" spans="2:9" ht="12.75">
      <c r="B20" s="5"/>
      <c r="C20" s="6"/>
      <c r="D20" s="6"/>
      <c r="E20" s="6"/>
      <c r="F20" s="6"/>
      <c r="G20" s="6"/>
      <c r="H20" s="6"/>
      <c r="I20" s="8"/>
    </row>
    <row r="21" spans="2:9" ht="12.75">
      <c r="B21" s="25" t="s">
        <v>10</v>
      </c>
      <c r="C21" s="6"/>
      <c r="D21" s="6"/>
      <c r="E21" s="7"/>
      <c r="F21" s="6"/>
      <c r="G21" s="6"/>
      <c r="H21" s="6"/>
      <c r="I21" s="13"/>
    </row>
    <row r="22" spans="2:9" ht="12.75">
      <c r="B22" s="15"/>
      <c r="C22" s="282" t="s">
        <v>11</v>
      </c>
      <c r="D22" s="282"/>
      <c r="E22" s="282"/>
      <c r="F22" s="26"/>
      <c r="G22" s="27">
        <f>SUM(F23:F27)</f>
        <v>10721525.68</v>
      </c>
      <c r="H22" s="16"/>
      <c r="I22" s="8"/>
    </row>
    <row r="23" spans="2:9" ht="12.75">
      <c r="B23" s="15"/>
      <c r="C23" s="285" t="s">
        <v>12</v>
      </c>
      <c r="D23" s="285"/>
      <c r="E23" s="285"/>
      <c r="F23" s="26">
        <f>'EDO. RESULTADOS'!F23</f>
        <v>3673842.21</v>
      </c>
      <c r="G23" s="6"/>
      <c r="H23" s="16"/>
      <c r="I23" s="8"/>
    </row>
    <row r="24" spans="2:9" ht="12.75">
      <c r="B24" s="15"/>
      <c r="C24" s="285" t="s">
        <v>13</v>
      </c>
      <c r="D24" s="285"/>
      <c r="E24" s="285"/>
      <c r="F24" s="26">
        <f>'EDO. RESULTADOS'!F24</f>
        <v>3716609.9699999997</v>
      </c>
      <c r="G24" s="6"/>
      <c r="H24" s="16"/>
      <c r="I24" s="8"/>
    </row>
    <row r="25" spans="2:9" ht="12.75">
      <c r="B25" s="15"/>
      <c r="C25" s="285" t="s">
        <v>14</v>
      </c>
      <c r="D25" s="285"/>
      <c r="E25" s="285"/>
      <c r="F25" s="26">
        <f>'EDO. RESULTADOS'!F25</f>
        <v>1153594.85</v>
      </c>
      <c r="G25" s="6"/>
      <c r="H25" s="16"/>
      <c r="I25" s="8"/>
    </row>
    <row r="26" spans="2:9" ht="12.75">
      <c r="B26" s="15"/>
      <c r="C26" s="299" t="s">
        <v>18</v>
      </c>
      <c r="D26" s="285"/>
      <c r="E26" s="285"/>
      <c r="F26" s="26">
        <f>'EDO. RESULTADOS'!F26</f>
        <v>48561.96000000001</v>
      </c>
      <c r="G26" s="6"/>
      <c r="H26" s="16"/>
      <c r="I26" s="8"/>
    </row>
    <row r="27" spans="2:9" ht="13.5" thickBot="1">
      <c r="B27" s="15"/>
      <c r="C27" s="295" t="s">
        <v>97</v>
      </c>
      <c r="D27" s="295"/>
      <c r="E27" s="295"/>
      <c r="F27" s="43">
        <f>'EDO. RESULTADOS'!F27</f>
        <v>2128916.69</v>
      </c>
      <c r="G27" s="6"/>
      <c r="H27" s="24"/>
      <c r="I27" s="8"/>
    </row>
    <row r="28" spans="2:9" ht="13.5" thickTop="1">
      <c r="B28" s="15"/>
      <c r="C28" s="17"/>
      <c r="D28" s="17"/>
      <c r="E28" s="17"/>
      <c r="F28" s="26"/>
      <c r="G28" s="6"/>
      <c r="H28" s="24"/>
      <c r="I28" s="8"/>
    </row>
    <row r="29" spans="2:9" ht="12.75">
      <c r="B29" s="15"/>
      <c r="C29" s="285"/>
      <c r="D29" s="285"/>
      <c r="E29" s="14"/>
      <c r="F29" s="26"/>
      <c r="G29" s="6"/>
      <c r="H29" s="16"/>
      <c r="I29" s="8"/>
    </row>
    <row r="30" spans="2:9" ht="12.75">
      <c r="B30" s="15"/>
      <c r="C30" s="282" t="s">
        <v>18</v>
      </c>
      <c r="D30" s="282"/>
      <c r="E30" s="282"/>
      <c r="F30" s="23"/>
      <c r="G30" s="27">
        <f>SUM(F31:F40)</f>
        <v>810596.54</v>
      </c>
      <c r="I30" s="8"/>
    </row>
    <row r="31" spans="2:9" ht="12.75">
      <c r="B31" s="5"/>
      <c r="C31" s="6" t="s">
        <v>19</v>
      </c>
      <c r="D31" s="6"/>
      <c r="E31" s="6"/>
      <c r="F31" s="26">
        <f>BALANCE!C13</f>
        <v>4500</v>
      </c>
      <c r="G31" s="6"/>
      <c r="H31" s="6"/>
      <c r="I31" s="8"/>
    </row>
    <row r="32" spans="2:9" ht="12.75">
      <c r="B32" s="5"/>
      <c r="C32" s="6" t="s">
        <v>20</v>
      </c>
      <c r="D32" s="6"/>
      <c r="E32" s="6"/>
      <c r="F32" s="26">
        <f>BALANCE!C15</f>
        <v>228707.03</v>
      </c>
      <c r="G32" s="6"/>
      <c r="H32" s="6"/>
      <c r="I32" s="8"/>
    </row>
    <row r="33" spans="2:9" ht="12.75">
      <c r="B33" s="5"/>
      <c r="C33" s="6" t="s">
        <v>76</v>
      </c>
      <c r="D33" s="6"/>
      <c r="E33" s="6"/>
      <c r="F33" s="26">
        <f>BALANCE!C16</f>
        <v>211636.51</v>
      </c>
      <c r="G33" s="6"/>
      <c r="H33" s="6"/>
      <c r="I33" s="8"/>
    </row>
    <row r="34" spans="2:9" ht="12.75">
      <c r="B34" s="5"/>
      <c r="C34" s="6" t="s">
        <v>21</v>
      </c>
      <c r="D34" s="6"/>
      <c r="E34" s="6"/>
      <c r="F34" s="26">
        <f>BALANCE!C17</f>
        <v>130394.15</v>
      </c>
      <c r="G34" s="6"/>
      <c r="H34" s="6"/>
      <c r="I34" s="8"/>
    </row>
    <row r="35" spans="2:9" ht="12.75">
      <c r="B35" s="5"/>
      <c r="C35" s="14" t="s">
        <v>22</v>
      </c>
      <c r="D35" s="6"/>
      <c r="E35" s="6"/>
      <c r="F35" s="26">
        <f>BALANCE!C18</f>
        <v>55563</v>
      </c>
      <c r="G35" s="6"/>
      <c r="H35" s="6"/>
      <c r="I35" s="8"/>
    </row>
    <row r="36" spans="2:9" ht="12.75">
      <c r="B36" s="5"/>
      <c r="C36" s="14" t="s">
        <v>23</v>
      </c>
      <c r="D36" s="6"/>
      <c r="E36" s="6"/>
      <c r="F36" s="28">
        <f>BALANCE!C19</f>
        <v>179795.84999999998</v>
      </c>
      <c r="G36" s="6"/>
      <c r="H36" s="6"/>
      <c r="I36" s="8"/>
    </row>
    <row r="37" spans="2:9" ht="12.75">
      <c r="B37" s="5"/>
      <c r="C37" s="14"/>
      <c r="D37" s="6"/>
      <c r="E37" s="6"/>
      <c r="F37" s="26"/>
      <c r="G37" s="6"/>
      <c r="H37" s="6"/>
      <c r="I37" s="8"/>
    </row>
    <row r="38" spans="2:9" ht="12.75">
      <c r="B38" s="5"/>
      <c r="C38" s="14"/>
      <c r="D38" s="6"/>
      <c r="E38" s="6"/>
      <c r="F38" s="26"/>
      <c r="G38" s="6"/>
      <c r="H38" s="6"/>
      <c r="I38" s="8"/>
    </row>
    <row r="39" spans="2:9" ht="13.5" thickBot="1">
      <c r="B39" s="5"/>
      <c r="C39" s="6"/>
      <c r="D39" s="6"/>
      <c r="E39" s="7"/>
      <c r="F39" s="29" t="s">
        <v>1</v>
      </c>
      <c r="G39" s="6"/>
      <c r="H39" s="30">
        <f>SUM(G22+G30)</f>
        <v>11532122.219999999</v>
      </c>
      <c r="I39" s="13"/>
    </row>
    <row r="40" spans="2:9" ht="13.5" thickTop="1">
      <c r="B40" s="5"/>
      <c r="C40" s="6"/>
      <c r="D40" s="6"/>
      <c r="E40" s="6"/>
      <c r="F40" s="26"/>
      <c r="G40" s="6"/>
      <c r="H40" s="6"/>
      <c r="I40" s="8"/>
    </row>
    <row r="41" spans="2:9" ht="12.75">
      <c r="B41" s="5"/>
      <c r="C41" s="6"/>
      <c r="D41" s="6"/>
      <c r="E41" s="6"/>
      <c r="F41" s="26"/>
      <c r="G41" s="6"/>
      <c r="H41" s="6"/>
      <c r="I41" s="8"/>
    </row>
    <row r="42" spans="2:9" ht="12.75">
      <c r="B42" s="5"/>
      <c r="C42" s="6"/>
      <c r="D42" s="6"/>
      <c r="E42" s="6"/>
      <c r="F42" s="26"/>
      <c r="G42" s="6"/>
      <c r="H42" s="6"/>
      <c r="I42" s="8"/>
    </row>
    <row r="43" spans="2:9" ht="12.75">
      <c r="B43" s="5"/>
      <c r="C43" s="6"/>
      <c r="D43" s="6"/>
      <c r="E43" s="6"/>
      <c r="F43" s="6"/>
      <c r="G43" s="6"/>
      <c r="H43" s="6"/>
      <c r="I43" s="8"/>
    </row>
    <row r="44" spans="2:9" ht="12.75">
      <c r="B44" s="5"/>
      <c r="C44" s="282" t="s">
        <v>15</v>
      </c>
      <c r="D44" s="282"/>
      <c r="E44" s="6"/>
      <c r="F44" s="6"/>
      <c r="G44" s="6"/>
      <c r="H44" s="27">
        <f>SUM(H18-H39)</f>
        <v>3754747.84</v>
      </c>
      <c r="I44" s="8"/>
    </row>
    <row r="45" spans="2:9" ht="12.75">
      <c r="B45" s="5"/>
      <c r="C45" s="6"/>
      <c r="D45" s="6"/>
      <c r="E45" s="6"/>
      <c r="F45" s="6"/>
      <c r="G45" s="6"/>
      <c r="H45" s="6"/>
      <c r="I45" s="8"/>
    </row>
    <row r="46" spans="2:9" ht="13.5" thickBot="1">
      <c r="B46" s="9"/>
      <c r="C46" s="10"/>
      <c r="D46" s="10"/>
      <c r="E46" s="10"/>
      <c r="F46" s="10"/>
      <c r="G46" s="10"/>
      <c r="H46" s="10"/>
      <c r="I46" s="11"/>
    </row>
    <row r="47" s="6" customFormat="1" ht="19.5" customHeight="1" thickBot="1" thickTop="1"/>
    <row r="48" spans="2:9" ht="13.5" thickTop="1">
      <c r="B48" s="2"/>
      <c r="C48" s="3"/>
      <c r="D48" s="3"/>
      <c r="E48" s="3"/>
      <c r="F48" s="3"/>
      <c r="G48" s="3"/>
      <c r="H48" s="3"/>
      <c r="I48" s="4"/>
    </row>
    <row r="49" spans="2:9" ht="12.75">
      <c r="B49" s="296" t="s">
        <v>16</v>
      </c>
      <c r="C49" s="285"/>
      <c r="D49" s="285"/>
      <c r="E49" s="285"/>
      <c r="F49" s="44"/>
      <c r="G49" s="285" t="s">
        <v>17</v>
      </c>
      <c r="H49" s="285"/>
      <c r="I49" s="286"/>
    </row>
    <row r="50" spans="2:9" ht="12.75">
      <c r="B50" s="5"/>
      <c r="C50" s="6"/>
      <c r="D50" s="6"/>
      <c r="E50" s="6"/>
      <c r="F50" s="6"/>
      <c r="G50" s="6"/>
      <c r="H50" s="6"/>
      <c r="I50" s="8"/>
    </row>
    <row r="51" spans="2:9" ht="12.75">
      <c r="B51" s="5"/>
      <c r="C51" s="6"/>
      <c r="D51" s="6"/>
      <c r="E51" s="6"/>
      <c r="F51" s="6"/>
      <c r="G51" s="6"/>
      <c r="H51" s="6"/>
      <c r="I51" s="8"/>
    </row>
    <row r="52" spans="2:9" ht="12.75">
      <c r="B52" s="297" t="s">
        <v>3</v>
      </c>
      <c r="C52" s="298"/>
      <c r="D52" s="298"/>
      <c r="E52" s="298"/>
      <c r="F52" s="45"/>
      <c r="G52" s="282" t="s">
        <v>93</v>
      </c>
      <c r="H52" s="282"/>
      <c r="I52" s="284"/>
    </row>
    <row r="53" spans="2:9" ht="12.75">
      <c r="B53" s="294" t="s">
        <v>2</v>
      </c>
      <c r="C53" s="292"/>
      <c r="D53" s="292"/>
      <c r="E53" s="292"/>
      <c r="F53" s="46"/>
      <c r="G53" s="292" t="s">
        <v>90</v>
      </c>
      <c r="H53" s="292"/>
      <c r="I53" s="293"/>
    </row>
    <row r="54" spans="2:9" ht="12.75">
      <c r="B54" s="5"/>
      <c r="C54" s="6"/>
      <c r="D54" s="6"/>
      <c r="E54" s="6"/>
      <c r="F54" s="6"/>
      <c r="G54" s="6"/>
      <c r="H54" s="6"/>
      <c r="I54" s="8"/>
    </row>
    <row r="55" spans="2:9" ht="12.75">
      <c r="B55" s="5"/>
      <c r="C55" s="6"/>
      <c r="D55" s="6"/>
      <c r="E55" s="6"/>
      <c r="F55" s="6"/>
      <c r="G55" s="6"/>
      <c r="H55" s="6"/>
      <c r="I55" s="8"/>
    </row>
    <row r="56" spans="2:9" ht="13.5" thickBot="1">
      <c r="B56" s="9"/>
      <c r="C56" s="10"/>
      <c r="D56" s="10"/>
      <c r="E56" s="10"/>
      <c r="F56" s="10"/>
      <c r="G56" s="10"/>
      <c r="H56" s="10"/>
      <c r="I56" s="11"/>
    </row>
    <row r="57" ht="13.5" thickTop="1"/>
  </sheetData>
  <sheetProtection/>
  <mergeCells count="23">
    <mergeCell ref="G53:I53"/>
    <mergeCell ref="B53:E53"/>
    <mergeCell ref="C27:E27"/>
    <mergeCell ref="C23:E23"/>
    <mergeCell ref="B49:E49"/>
    <mergeCell ref="B52:E52"/>
    <mergeCell ref="C29:D29"/>
    <mergeCell ref="C25:E25"/>
    <mergeCell ref="C26:E26"/>
    <mergeCell ref="H2:I2"/>
    <mergeCell ref="D4:H4"/>
    <mergeCell ref="D7:H7"/>
    <mergeCell ref="C12:D12"/>
    <mergeCell ref="E9:G9"/>
    <mergeCell ref="D6:H6"/>
    <mergeCell ref="D8:H8"/>
    <mergeCell ref="C22:E22"/>
    <mergeCell ref="C30:E30"/>
    <mergeCell ref="E12:G12"/>
    <mergeCell ref="G52:I52"/>
    <mergeCell ref="G49:I49"/>
    <mergeCell ref="C24:E24"/>
    <mergeCell ref="C44:D44"/>
  </mergeCells>
  <printOptions/>
  <pageMargins left="0.27" right="0.25" top="0.39" bottom="0.5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4"/>
  <sheetViews>
    <sheetView zoomScaleSheetLayoutView="100" zoomScalePageLayoutView="0" workbookViewId="0" topLeftCell="A65">
      <selection activeCell="C84" sqref="C84"/>
    </sheetView>
  </sheetViews>
  <sheetFormatPr defaultColWidth="11.421875" defaultRowHeight="12.75"/>
  <cols>
    <col min="1" max="1" width="1.57421875" style="0" customWidth="1"/>
    <col min="2" max="2" width="28.28125" style="0" bestFit="1" customWidth="1"/>
    <col min="3" max="3" width="11.7109375" style="0" bestFit="1" customWidth="1"/>
    <col min="4" max="4" width="11.7109375" style="0" customWidth="1"/>
    <col min="5" max="5" width="12.28125" style="0" bestFit="1" customWidth="1"/>
    <col min="6" max="6" width="27.00390625" style="0" customWidth="1"/>
    <col min="7" max="7" width="12.7109375" style="0" bestFit="1" customWidth="1"/>
    <col min="8" max="8" width="16.57421875" style="0" bestFit="1" customWidth="1"/>
    <col min="9" max="9" width="16.28125" style="0" bestFit="1" customWidth="1"/>
  </cols>
  <sheetData>
    <row r="2" spans="3:8" ht="12.75">
      <c r="C2" s="353"/>
      <c r="D2" s="354" t="s">
        <v>0</v>
      </c>
      <c r="E2" s="354"/>
      <c r="F2" s="354"/>
      <c r="G2" s="354"/>
      <c r="H2" s="353"/>
    </row>
    <row r="3" spans="3:8" ht="12.75">
      <c r="C3" s="353"/>
      <c r="D3" s="353"/>
      <c r="E3" s="353"/>
      <c r="F3" s="353"/>
      <c r="G3" s="353"/>
      <c r="H3" s="353"/>
    </row>
    <row r="4" spans="3:8" ht="12.75">
      <c r="C4" s="353"/>
      <c r="D4" s="354" t="s">
        <v>92</v>
      </c>
      <c r="E4" s="354"/>
      <c r="F4" s="354"/>
      <c r="G4" s="354"/>
      <c r="H4" s="353"/>
    </row>
    <row r="5" spans="3:8" ht="12.75">
      <c r="C5" s="354" t="s">
        <v>115</v>
      </c>
      <c r="D5" s="354"/>
      <c r="E5" s="354"/>
      <c r="F5" s="354"/>
      <c r="G5" s="354"/>
      <c r="H5" s="354"/>
    </row>
    <row r="7" spans="1:9" ht="12.75">
      <c r="A7" s="54"/>
      <c r="B7" s="54"/>
      <c r="C7" s="54"/>
      <c r="D7" s="54"/>
      <c r="E7" s="54"/>
      <c r="F7" s="54"/>
      <c r="G7" s="54"/>
      <c r="H7" s="54"/>
      <c r="I7" s="54"/>
    </row>
    <row r="8" spans="2:5" ht="13.5" thickBot="1">
      <c r="B8" s="1"/>
      <c r="D8" s="36"/>
      <c r="E8" s="36"/>
    </row>
    <row r="9" spans="2:9" ht="13.5" thickTop="1">
      <c r="B9" s="37" t="s">
        <v>53</v>
      </c>
      <c r="C9" s="38"/>
      <c r="D9" s="39"/>
      <c r="E9" s="40"/>
      <c r="F9" s="37" t="s">
        <v>54</v>
      </c>
      <c r="G9" s="3"/>
      <c r="H9" s="3"/>
      <c r="I9" s="4"/>
    </row>
    <row r="10" spans="2:9" ht="12.75">
      <c r="B10" s="25"/>
      <c r="C10" s="26"/>
      <c r="D10" s="27"/>
      <c r="E10" s="35"/>
      <c r="F10" s="5"/>
      <c r="G10" s="6"/>
      <c r="H10" s="6"/>
      <c r="I10" s="8"/>
    </row>
    <row r="11" spans="2:9" ht="12.75">
      <c r="B11" s="25" t="s">
        <v>55</v>
      </c>
      <c r="C11" s="26"/>
      <c r="D11" s="27">
        <f>SUM(C13:C19)</f>
        <v>9105018.799999999</v>
      </c>
      <c r="E11" s="35"/>
      <c r="F11" s="32" t="s">
        <v>56</v>
      </c>
      <c r="G11" s="6"/>
      <c r="H11" s="27">
        <f>SUM(G13:G15)</f>
        <v>-44522.119999999995</v>
      </c>
      <c r="I11" s="8"/>
    </row>
    <row r="12" spans="2:9" ht="12.75">
      <c r="B12" s="5"/>
      <c r="C12" s="26"/>
      <c r="D12" s="26"/>
      <c r="E12" s="33"/>
      <c r="F12" s="5"/>
      <c r="G12" s="6"/>
      <c r="H12" s="6"/>
      <c r="I12" s="8"/>
    </row>
    <row r="13" spans="2:9" ht="12.75">
      <c r="B13" s="5" t="s">
        <v>57</v>
      </c>
      <c r="C13" s="26">
        <f>BALANZA!J10</f>
        <v>4500</v>
      </c>
      <c r="D13" s="26"/>
      <c r="E13" s="33"/>
      <c r="F13" s="5" t="s">
        <v>58</v>
      </c>
      <c r="G13" s="26">
        <f>BALANZA!K19</f>
        <v>24477.880000000005</v>
      </c>
      <c r="H13" s="6"/>
      <c r="I13" s="8"/>
    </row>
    <row r="14" spans="2:9" ht="12.75">
      <c r="B14" s="41" t="s">
        <v>59</v>
      </c>
      <c r="C14" s="26">
        <f>BALANZA!J11</f>
        <v>8294422.259999999</v>
      </c>
      <c r="D14" s="26"/>
      <c r="E14" s="33"/>
      <c r="F14" s="5" t="s">
        <v>77</v>
      </c>
      <c r="G14" s="26">
        <v>0</v>
      </c>
      <c r="H14" s="6"/>
      <c r="I14" s="8"/>
    </row>
    <row r="15" spans="2:9" ht="12.75">
      <c r="B15" s="5" t="s">
        <v>20</v>
      </c>
      <c r="C15" s="26">
        <f>BALANZA!J12</f>
        <v>228707.03</v>
      </c>
      <c r="D15" s="26"/>
      <c r="E15" s="33"/>
      <c r="F15" s="60" t="s">
        <v>100</v>
      </c>
      <c r="G15" s="26">
        <v>-69000</v>
      </c>
      <c r="H15" s="6"/>
      <c r="I15" s="8"/>
    </row>
    <row r="16" spans="2:9" ht="12.75">
      <c r="B16" s="5" t="s">
        <v>76</v>
      </c>
      <c r="C16" s="26">
        <f>BALANZA!J13</f>
        <v>211636.51</v>
      </c>
      <c r="D16" s="26"/>
      <c r="E16" s="33"/>
      <c r="F16" s="5"/>
      <c r="G16" s="6"/>
      <c r="H16" s="6"/>
      <c r="I16" s="8"/>
    </row>
    <row r="17" spans="2:9" ht="12.75">
      <c r="B17" s="5" t="s">
        <v>21</v>
      </c>
      <c r="C17" s="26">
        <f>BALANZA!J14</f>
        <v>130394.15</v>
      </c>
      <c r="D17" s="26"/>
      <c r="E17" s="33"/>
      <c r="F17" s="5"/>
      <c r="G17" s="6"/>
      <c r="H17" s="6"/>
      <c r="I17" s="8"/>
    </row>
    <row r="18" spans="2:9" ht="12.75">
      <c r="B18" s="5" t="s">
        <v>60</v>
      </c>
      <c r="C18" s="26">
        <f>BALANZA!J15</f>
        <v>55563</v>
      </c>
      <c r="D18" s="26"/>
      <c r="E18" s="33"/>
      <c r="F18" s="5"/>
      <c r="G18" s="6"/>
      <c r="H18" s="6"/>
      <c r="I18" s="8"/>
    </row>
    <row r="19" spans="2:9" ht="12.75">
      <c r="B19" s="59" t="s">
        <v>94</v>
      </c>
      <c r="C19" s="26">
        <f>BALANZA!J16</f>
        <v>179795.84999999998</v>
      </c>
      <c r="D19" s="26"/>
      <c r="E19" s="33"/>
      <c r="F19" s="5"/>
      <c r="G19" s="6"/>
      <c r="H19" s="6"/>
      <c r="I19" s="8"/>
    </row>
    <row r="20" spans="2:9" ht="12.75">
      <c r="B20" s="5"/>
      <c r="C20" s="26"/>
      <c r="D20" s="26"/>
      <c r="E20" s="33"/>
      <c r="F20" s="5"/>
      <c r="G20" s="6"/>
      <c r="H20" s="6"/>
      <c r="I20" s="8"/>
    </row>
    <row r="21" spans="2:9" ht="12.75">
      <c r="B21" s="25" t="s">
        <v>61</v>
      </c>
      <c r="C21" s="26"/>
      <c r="D21" s="53">
        <f>SUM(C23:C32)</f>
        <v>14032410.92</v>
      </c>
      <c r="E21" s="33"/>
      <c r="F21" s="32" t="s">
        <v>62</v>
      </c>
      <c r="G21" s="27"/>
      <c r="H21" s="27">
        <f>SUM(G24:G25)</f>
        <v>23181951.84</v>
      </c>
      <c r="I21" s="8"/>
    </row>
    <row r="22" spans="2:9" ht="12.75">
      <c r="B22" s="5"/>
      <c r="C22" s="26"/>
      <c r="D22" s="26"/>
      <c r="E22" s="33"/>
      <c r="F22" s="5"/>
      <c r="G22" s="27"/>
      <c r="H22" s="27"/>
      <c r="I22" s="8"/>
    </row>
    <row r="23" spans="2:9" ht="12.75">
      <c r="B23" s="5" t="s">
        <v>63</v>
      </c>
      <c r="C23" s="52">
        <v>1642732.95</v>
      </c>
      <c r="E23" s="33"/>
      <c r="F23" s="5"/>
      <c r="G23" s="6"/>
      <c r="H23" s="27"/>
      <c r="I23" s="8"/>
    </row>
    <row r="24" spans="2:9" ht="12.75">
      <c r="B24" s="5" t="s">
        <v>78</v>
      </c>
      <c r="C24" s="52">
        <v>1026447.23</v>
      </c>
      <c r="E24" s="33"/>
      <c r="F24" s="5" t="s">
        <v>64</v>
      </c>
      <c r="G24" s="26">
        <f>'EDO. RESULTADOS'!G40</f>
        <v>4565344.379999999</v>
      </c>
      <c r="H24" s="6"/>
      <c r="I24" s="8"/>
    </row>
    <row r="25" spans="2:9" ht="12.75">
      <c r="B25" s="5" t="s">
        <v>65</v>
      </c>
      <c r="C25" s="52">
        <v>2721200</v>
      </c>
      <c r="E25" s="33"/>
      <c r="F25" s="60" t="s">
        <v>95</v>
      </c>
      <c r="G25" s="31">
        <f>BALANZA!K20</f>
        <v>18616607.46</v>
      </c>
      <c r="H25" s="6"/>
      <c r="I25" s="8"/>
    </row>
    <row r="26" spans="2:9" ht="12.75">
      <c r="B26" s="5" t="s">
        <v>66</v>
      </c>
      <c r="C26" s="52">
        <v>1381938.65</v>
      </c>
      <c r="E26" s="33"/>
      <c r="F26" s="5"/>
      <c r="G26" s="6"/>
      <c r="H26" s="6"/>
      <c r="I26" s="8"/>
    </row>
    <row r="27" spans="2:9" ht="12.75">
      <c r="B27" s="5" t="s">
        <v>67</v>
      </c>
      <c r="C27" s="52">
        <v>86403.38</v>
      </c>
      <c r="E27" s="33"/>
      <c r="F27" s="5"/>
      <c r="G27" s="6"/>
      <c r="H27" s="6"/>
      <c r="I27" s="8"/>
    </row>
    <row r="28" spans="2:9" ht="12.75">
      <c r="B28" s="5" t="s">
        <v>68</v>
      </c>
      <c r="C28" s="52">
        <v>813969.96</v>
      </c>
      <c r="E28" s="33"/>
      <c r="F28" s="5"/>
      <c r="G28" s="6"/>
      <c r="H28" s="6"/>
      <c r="I28" s="8"/>
    </row>
    <row r="29" spans="2:9" ht="12.75">
      <c r="B29" s="5" t="s">
        <v>79</v>
      </c>
      <c r="C29" s="52">
        <v>349952.8</v>
      </c>
      <c r="E29" s="33"/>
      <c r="F29" s="5"/>
      <c r="G29" s="6"/>
      <c r="H29" s="6"/>
      <c r="I29" s="8"/>
    </row>
    <row r="30" spans="2:9" ht="12.75">
      <c r="B30" s="5" t="s">
        <v>80</v>
      </c>
      <c r="C30" s="52">
        <v>5594687.23</v>
      </c>
      <c r="E30" s="33"/>
      <c r="F30" s="5"/>
      <c r="G30" s="6"/>
      <c r="H30" s="6"/>
      <c r="I30" s="8"/>
    </row>
    <row r="31" spans="2:9" ht="12.75">
      <c r="B31" s="5" t="s">
        <v>81</v>
      </c>
      <c r="C31" s="52">
        <v>51635</v>
      </c>
      <c r="D31" s="26"/>
      <c r="E31" s="33"/>
      <c r="F31" s="5"/>
      <c r="G31" s="26"/>
      <c r="H31" s="6"/>
      <c r="I31" s="8"/>
    </row>
    <row r="32" spans="2:9" ht="12.75">
      <c r="B32" s="60" t="s">
        <v>99</v>
      </c>
      <c r="C32" s="52">
        <v>363443.72</v>
      </c>
      <c r="D32" s="26"/>
      <c r="E32" s="33"/>
      <c r="F32" s="5"/>
      <c r="G32" s="6"/>
      <c r="H32" s="6"/>
      <c r="I32" s="8"/>
    </row>
    <row r="33" spans="2:9" ht="12.75">
      <c r="B33" s="5"/>
      <c r="C33" s="14"/>
      <c r="D33" s="6"/>
      <c r="E33" s="8"/>
      <c r="F33" s="5"/>
      <c r="G33" s="6"/>
      <c r="H33" s="6"/>
      <c r="I33" s="8"/>
    </row>
    <row r="34" spans="2:11" ht="12.75">
      <c r="B34" s="42" t="s">
        <v>69</v>
      </c>
      <c r="C34" s="14"/>
      <c r="D34" s="6"/>
      <c r="E34" s="51">
        <f>D11+D21</f>
        <v>23137429.72</v>
      </c>
      <c r="F34" s="42" t="s">
        <v>70</v>
      </c>
      <c r="G34" s="6"/>
      <c r="H34" s="6"/>
      <c r="I34" s="35">
        <f>H11+H21</f>
        <v>23137429.72</v>
      </c>
      <c r="K34" s="31"/>
    </row>
    <row r="35" spans="2:9" ht="12.75">
      <c r="B35" s="5"/>
      <c r="C35" s="6"/>
      <c r="D35" s="6"/>
      <c r="E35" s="8"/>
      <c r="F35" s="5"/>
      <c r="G35" s="6"/>
      <c r="H35" s="6"/>
      <c r="I35" s="8"/>
    </row>
    <row r="36" spans="2:9" ht="13.5" thickBot="1">
      <c r="B36" s="9"/>
      <c r="C36" s="10"/>
      <c r="D36" s="10"/>
      <c r="E36" s="11"/>
      <c r="F36" s="9"/>
      <c r="G36" s="10"/>
      <c r="H36" s="10"/>
      <c r="I36" s="11"/>
    </row>
    <row r="37" s="6" customFormat="1" ht="10.5" customHeight="1" thickBot="1" thickTop="1"/>
    <row r="38" spans="2:9" ht="13.5" thickTop="1">
      <c r="B38" s="2"/>
      <c r="C38" s="3"/>
      <c r="D38" s="3"/>
      <c r="E38" s="3"/>
      <c r="F38" s="3"/>
      <c r="G38" s="3"/>
      <c r="H38" s="3"/>
      <c r="I38" s="4"/>
    </row>
    <row r="39" spans="2:9" ht="12.75">
      <c r="B39" s="296" t="s">
        <v>16</v>
      </c>
      <c r="C39" s="285"/>
      <c r="D39" s="285"/>
      <c r="E39" s="285"/>
      <c r="F39" s="44"/>
      <c r="G39" s="285" t="s">
        <v>17</v>
      </c>
      <c r="H39" s="285"/>
      <c r="I39" s="286"/>
    </row>
    <row r="40" spans="2:9" ht="12.75">
      <c r="B40" s="5"/>
      <c r="C40" s="6"/>
      <c r="D40" s="6"/>
      <c r="E40" s="6"/>
      <c r="F40" s="26"/>
      <c r="G40" s="6"/>
      <c r="H40" s="6"/>
      <c r="I40" s="8"/>
    </row>
    <row r="41" spans="2:9" ht="12.75">
      <c r="B41" s="5"/>
      <c r="C41" s="6"/>
      <c r="D41" s="6"/>
      <c r="E41" s="6"/>
      <c r="F41" s="6"/>
      <c r="G41" s="6"/>
      <c r="H41" s="6"/>
      <c r="I41" s="8"/>
    </row>
    <row r="42" spans="2:9" ht="12.75">
      <c r="B42" s="297" t="s">
        <v>3</v>
      </c>
      <c r="C42" s="298"/>
      <c r="D42" s="298"/>
      <c r="E42" s="298"/>
      <c r="F42" s="45"/>
      <c r="G42" s="282" t="s">
        <v>91</v>
      </c>
      <c r="H42" s="282"/>
      <c r="I42" s="284"/>
    </row>
    <row r="43" spans="2:9" ht="12.75">
      <c r="B43" s="294" t="s">
        <v>2</v>
      </c>
      <c r="C43" s="292"/>
      <c r="D43" s="292"/>
      <c r="E43" s="292"/>
      <c r="F43" s="46"/>
      <c r="G43" s="292" t="s">
        <v>90</v>
      </c>
      <c r="H43" s="292"/>
      <c r="I43" s="293"/>
    </row>
    <row r="44" spans="2:9" ht="13.5" thickBot="1">
      <c r="B44" s="9"/>
      <c r="C44" s="10"/>
      <c r="D44" s="10"/>
      <c r="E44" s="10"/>
      <c r="F44" s="10"/>
      <c r="G44" s="10"/>
      <c r="H44" s="10"/>
      <c r="I44" s="11"/>
    </row>
    <row r="45" ht="13.5" thickTop="1"/>
  </sheetData>
  <sheetProtection/>
  <mergeCells count="9">
    <mergeCell ref="G43:I43"/>
    <mergeCell ref="G39:I39"/>
    <mergeCell ref="B43:E43"/>
    <mergeCell ref="B42:E42"/>
    <mergeCell ref="B39:E39"/>
    <mergeCell ref="D2:G2"/>
    <mergeCell ref="D4:G4"/>
    <mergeCell ref="C5:H5"/>
    <mergeCell ref="G42:I42"/>
  </mergeCells>
  <printOptions/>
  <pageMargins left="0" right="0.11811023622047245" top="0.984251968503937" bottom="0.35433070866141736" header="0" footer="0"/>
  <pageSetup horizontalDpi="600" verticalDpi="600" orientation="landscape" r:id="rId3"/>
  <headerFooter alignWithMargins="0">
    <oddHeader>&amp;L&amp;G&amp;C&amp;"Arial,Negrita Cursiva"&amp;12ESCUELA NORMAL DE SINALOA
RECURSOS PROPIOS DE LA INSTITUCIÓN
BALANCE GENERAL DEL 01 DE ENERO AL 31 DE DICIEMBRE DE 2009
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3"/>
  <sheetViews>
    <sheetView zoomScaleSheetLayoutView="100" zoomScalePageLayoutView="0" workbookViewId="0" topLeftCell="A85">
      <selection activeCell="F49" sqref="F49"/>
    </sheetView>
  </sheetViews>
  <sheetFormatPr defaultColWidth="11.421875" defaultRowHeight="12.75"/>
  <cols>
    <col min="1" max="1" width="1.8515625" style="0" customWidth="1"/>
    <col min="2" max="2" width="11.7109375" style="0" customWidth="1"/>
    <col min="4" max="4" width="7.7109375" style="0" customWidth="1"/>
    <col min="6" max="6" width="17.00390625" style="0" customWidth="1"/>
    <col min="7" max="7" width="16.57421875" style="0" customWidth="1"/>
    <col min="8" max="8" width="15.140625" style="0" customWidth="1"/>
    <col min="9" max="11" width="11.421875" style="55" customWidth="1"/>
  </cols>
  <sheetData>
    <row r="2" spans="7:8" ht="12.75">
      <c r="G2" s="287"/>
      <c r="H2" s="287"/>
    </row>
    <row r="4" spans="4:7" ht="22.5">
      <c r="D4" s="288" t="s">
        <v>0</v>
      </c>
      <c r="E4" s="288"/>
      <c r="F4" s="288"/>
      <c r="G4" s="288"/>
    </row>
    <row r="6" spans="4:7" ht="12.75">
      <c r="D6" s="290" t="s">
        <v>4</v>
      </c>
      <c r="E6" s="290"/>
      <c r="F6" s="290"/>
      <c r="G6" s="290"/>
    </row>
    <row r="7" spans="4:7" ht="12.75">
      <c r="D7" s="289" t="s">
        <v>71</v>
      </c>
      <c r="E7" s="289"/>
      <c r="F7" s="289"/>
      <c r="G7" s="289"/>
    </row>
    <row r="8" spans="4:7" ht="12.75">
      <c r="D8" s="291" t="s">
        <v>114</v>
      </c>
      <c r="E8" s="290"/>
      <c r="F8" s="290"/>
      <c r="G8" s="290"/>
    </row>
    <row r="9" spans="5:6" ht="12.75">
      <c r="E9" s="290"/>
      <c r="F9" s="290"/>
    </row>
    <row r="11" ht="13.5" thickBot="1"/>
    <row r="12" spans="2:11" s="1" customFormat="1" ht="13.5" thickTop="1">
      <c r="B12" s="20" t="s">
        <v>6</v>
      </c>
      <c r="C12" s="283"/>
      <c r="D12" s="283"/>
      <c r="E12" s="283"/>
      <c r="F12" s="283"/>
      <c r="G12" s="21"/>
      <c r="H12" s="22"/>
      <c r="I12" s="56"/>
      <c r="J12" s="56"/>
      <c r="K12" s="56"/>
    </row>
    <row r="13" spans="2:8" ht="12.75">
      <c r="B13" s="5"/>
      <c r="C13" s="6" t="s">
        <v>7</v>
      </c>
      <c r="D13" s="6"/>
      <c r="E13" s="6"/>
      <c r="F13" s="26">
        <f>BALANZA!K22</f>
        <v>285093</v>
      </c>
      <c r="G13" s="6"/>
      <c r="H13" s="8"/>
    </row>
    <row r="14" spans="2:8" ht="12.75">
      <c r="B14" s="5"/>
      <c r="C14" s="6" t="s">
        <v>8</v>
      </c>
      <c r="D14" s="6"/>
      <c r="E14" s="7"/>
      <c r="F14" s="26">
        <f>BALANZA!K23</f>
        <v>6955944.5</v>
      </c>
      <c r="G14" s="6"/>
      <c r="H14" s="13"/>
    </row>
    <row r="15" spans="2:8" ht="12.75">
      <c r="B15" s="5"/>
      <c r="C15" s="6" t="s">
        <v>9</v>
      </c>
      <c r="D15" s="6"/>
      <c r="E15" s="7"/>
      <c r="F15" s="28">
        <f>BALANZA!K21</f>
        <v>8045832.56</v>
      </c>
      <c r="G15" s="6"/>
      <c r="H15" s="13"/>
    </row>
    <row r="16" spans="2:8" ht="12.75">
      <c r="B16" s="5"/>
      <c r="C16" s="6"/>
      <c r="D16" s="6"/>
      <c r="E16" s="6"/>
      <c r="F16" s="6"/>
      <c r="G16" s="6"/>
      <c r="H16" s="8"/>
    </row>
    <row r="17" spans="2:8" ht="12.75">
      <c r="B17" s="5"/>
      <c r="C17" s="6"/>
      <c r="D17" s="6"/>
      <c r="E17" s="12"/>
      <c r="F17" s="6"/>
      <c r="G17" s="6"/>
      <c r="H17" s="8"/>
    </row>
    <row r="18" spans="2:8" ht="12.75">
      <c r="B18" s="5"/>
      <c r="C18" s="6"/>
      <c r="D18" s="6"/>
      <c r="E18" s="12"/>
      <c r="F18" s="23" t="s">
        <v>1</v>
      </c>
      <c r="H18" s="35">
        <f>SUM(F13:F15)</f>
        <v>15286870.059999999</v>
      </c>
    </row>
    <row r="19" spans="2:8" ht="12.75">
      <c r="B19" s="5"/>
      <c r="C19" s="6"/>
      <c r="D19" s="6"/>
      <c r="E19" s="12"/>
      <c r="F19" s="6"/>
      <c r="G19" s="6"/>
      <c r="H19" s="8"/>
    </row>
    <row r="20" spans="2:8" ht="12.75">
      <c r="B20" s="5"/>
      <c r="C20" s="6"/>
      <c r="D20" s="6"/>
      <c r="E20" s="6"/>
      <c r="F20" s="6"/>
      <c r="G20" s="6"/>
      <c r="H20" s="8"/>
    </row>
    <row r="21" spans="2:8" ht="12.75">
      <c r="B21" s="25" t="s">
        <v>10</v>
      </c>
      <c r="C21" s="6"/>
      <c r="D21" s="6"/>
      <c r="E21" s="7"/>
      <c r="F21" s="6"/>
      <c r="G21" s="6"/>
      <c r="H21" s="13"/>
    </row>
    <row r="22" spans="2:8" ht="12.75">
      <c r="B22" s="15"/>
      <c r="C22" s="282" t="s">
        <v>11</v>
      </c>
      <c r="D22" s="282"/>
      <c r="E22" s="282"/>
      <c r="G22" s="16"/>
      <c r="H22" s="8"/>
    </row>
    <row r="23" spans="2:8" ht="12.75">
      <c r="B23" s="15"/>
      <c r="C23" s="285" t="s">
        <v>12</v>
      </c>
      <c r="D23" s="285"/>
      <c r="E23" s="285"/>
      <c r="F23" s="31">
        <f>BALANZA!J24</f>
        <v>3673842.21</v>
      </c>
      <c r="G23" s="16"/>
      <c r="H23" s="8"/>
    </row>
    <row r="24" spans="2:8" ht="12.75">
      <c r="B24" s="15"/>
      <c r="C24" s="285" t="s">
        <v>13</v>
      </c>
      <c r="D24" s="285"/>
      <c r="E24" s="285"/>
      <c r="F24" s="26">
        <f>BALANZA!J25</f>
        <v>3716609.9699999997</v>
      </c>
      <c r="G24" s="16"/>
      <c r="H24" s="8"/>
    </row>
    <row r="25" spans="2:8" ht="12.75">
      <c r="B25" s="15"/>
      <c r="C25" s="285" t="s">
        <v>14</v>
      </c>
      <c r="D25" s="285"/>
      <c r="E25" s="285"/>
      <c r="F25" s="26">
        <f>BALANZA!J26</f>
        <v>1153594.85</v>
      </c>
      <c r="G25" s="16"/>
      <c r="H25" s="8"/>
    </row>
    <row r="26" spans="2:8" ht="12.75">
      <c r="B26" s="15"/>
      <c r="C26" s="299" t="s">
        <v>18</v>
      </c>
      <c r="D26" s="285"/>
      <c r="E26" s="285"/>
      <c r="F26" s="26">
        <f>BALANZA!J27</f>
        <v>48561.96000000001</v>
      </c>
      <c r="G26" s="16"/>
      <c r="H26" s="8"/>
    </row>
    <row r="27" spans="2:8" ht="13.5" thickBot="1">
      <c r="B27" s="15"/>
      <c r="C27" s="295" t="s">
        <v>97</v>
      </c>
      <c r="D27" s="295"/>
      <c r="E27" s="295"/>
      <c r="F27" s="43">
        <f>BALANZA!J28</f>
        <v>2128916.69</v>
      </c>
      <c r="G27" s="24"/>
      <c r="H27" s="8"/>
    </row>
    <row r="28" spans="2:8" ht="13.5" thickTop="1">
      <c r="B28" s="15"/>
      <c r="C28" s="304"/>
      <c r="D28" s="304"/>
      <c r="E28" s="304"/>
      <c r="F28" s="26"/>
      <c r="G28" s="16"/>
      <c r="H28" s="8"/>
    </row>
    <row r="29" spans="2:8" ht="12.75">
      <c r="B29" s="15"/>
      <c r="C29" s="285"/>
      <c r="D29" s="285"/>
      <c r="E29" s="14"/>
      <c r="F29" s="26"/>
      <c r="G29" s="16"/>
      <c r="H29" s="8"/>
    </row>
    <row r="30" spans="2:8" ht="12.75">
      <c r="B30" s="15"/>
      <c r="C30" s="282"/>
      <c r="D30" s="282"/>
      <c r="E30" s="282"/>
      <c r="F30" s="23"/>
      <c r="H30" s="8"/>
    </row>
    <row r="31" spans="2:8" ht="12.75">
      <c r="B31" s="5"/>
      <c r="C31" s="14"/>
      <c r="D31" s="6"/>
      <c r="E31" s="6"/>
      <c r="F31" s="26"/>
      <c r="G31" s="6"/>
      <c r="H31" s="8"/>
    </row>
    <row r="32" spans="2:8" ht="12.75">
      <c r="B32" s="5"/>
      <c r="C32" s="14"/>
      <c r="D32" s="6"/>
      <c r="E32" s="6"/>
      <c r="F32" s="26"/>
      <c r="G32" s="6"/>
      <c r="H32" s="8"/>
    </row>
    <row r="33" spans="2:8" ht="12.75">
      <c r="B33" s="5"/>
      <c r="C33" s="14"/>
      <c r="D33" s="6"/>
      <c r="E33" s="6"/>
      <c r="F33" s="26"/>
      <c r="G33" s="6"/>
      <c r="H33" s="8"/>
    </row>
    <row r="34" spans="2:8" ht="12.75">
      <c r="B34" s="5"/>
      <c r="C34" s="14"/>
      <c r="D34" s="6"/>
      <c r="E34" s="6"/>
      <c r="F34" s="26"/>
      <c r="G34" s="6"/>
      <c r="H34" s="8"/>
    </row>
    <row r="35" spans="2:9" ht="13.5" thickBot="1">
      <c r="B35" s="5"/>
      <c r="C35" s="6"/>
      <c r="D35" s="6"/>
      <c r="E35" s="7"/>
      <c r="F35" s="29" t="s">
        <v>1</v>
      </c>
      <c r="H35" s="47">
        <f>SUM(F23:F27)</f>
        <v>10721525.68</v>
      </c>
      <c r="I35" s="57"/>
    </row>
    <row r="36" spans="2:8" ht="13.5" thickTop="1">
      <c r="B36" s="5"/>
      <c r="C36" s="6"/>
      <c r="D36" s="6"/>
      <c r="E36" s="6"/>
      <c r="F36" s="26"/>
      <c r="G36" s="6"/>
      <c r="H36" s="8"/>
    </row>
    <row r="37" spans="2:8" ht="12.75">
      <c r="B37" s="5"/>
      <c r="C37" s="6"/>
      <c r="D37" s="6"/>
      <c r="E37" s="6"/>
      <c r="F37" s="26"/>
      <c r="G37" s="6"/>
      <c r="H37" s="8"/>
    </row>
    <row r="38" spans="2:8" ht="12.75">
      <c r="B38" s="5"/>
      <c r="C38" s="6"/>
      <c r="D38" s="6"/>
      <c r="E38" s="6"/>
      <c r="F38" s="26"/>
      <c r="G38" s="6"/>
      <c r="H38" s="8"/>
    </row>
    <row r="39" spans="2:8" ht="12.75">
      <c r="B39" s="5"/>
      <c r="C39" s="6"/>
      <c r="D39" s="6"/>
      <c r="E39" s="6"/>
      <c r="F39" s="6"/>
      <c r="G39" s="6"/>
      <c r="H39" s="8"/>
    </row>
    <row r="40" spans="2:8" ht="12.75">
      <c r="B40" s="5"/>
      <c r="C40" s="282" t="s">
        <v>15</v>
      </c>
      <c r="D40" s="282"/>
      <c r="E40" s="6"/>
      <c r="F40" s="6"/>
      <c r="G40" s="27">
        <f>SUM(H18-H35)</f>
        <v>4565344.379999999</v>
      </c>
      <c r="H40" s="8"/>
    </row>
    <row r="41" spans="2:8" ht="12.75">
      <c r="B41" s="5"/>
      <c r="C41" s="6"/>
      <c r="D41" s="6"/>
      <c r="E41" s="6"/>
      <c r="F41" s="6"/>
      <c r="G41" s="6"/>
      <c r="H41" s="8"/>
    </row>
    <row r="42" spans="2:8" ht="12.75">
      <c r="B42" s="5"/>
      <c r="C42" s="6"/>
      <c r="D42" s="6"/>
      <c r="E42" s="6"/>
      <c r="F42" s="6"/>
      <c r="G42" s="6"/>
      <c r="H42" s="8"/>
    </row>
    <row r="43" spans="2:8" ht="13.5" thickBot="1">
      <c r="B43" s="9"/>
      <c r="C43" s="10"/>
      <c r="D43" s="10"/>
      <c r="E43" s="10"/>
      <c r="F43" s="10"/>
      <c r="G43" s="10"/>
      <c r="H43" s="11"/>
    </row>
    <row r="44" spans="9:11" s="6" customFormat="1" ht="19.5" customHeight="1" thickBot="1" thickTop="1">
      <c r="I44" s="14"/>
      <c r="J44" s="14"/>
      <c r="K44" s="14"/>
    </row>
    <row r="45" spans="2:8" ht="13.5" thickTop="1">
      <c r="B45" s="2"/>
      <c r="C45" s="3"/>
      <c r="D45" s="3"/>
      <c r="E45" s="3"/>
      <c r="F45" s="3"/>
      <c r="G45" s="3"/>
      <c r="H45" s="4"/>
    </row>
    <row r="46" spans="2:11" ht="12.75">
      <c r="B46" s="296" t="s">
        <v>16</v>
      </c>
      <c r="C46" s="285"/>
      <c r="D46" s="285"/>
      <c r="E46" s="285"/>
      <c r="F46" s="44"/>
      <c r="G46" s="285" t="s">
        <v>17</v>
      </c>
      <c r="H46" s="286"/>
      <c r="I46" s="300"/>
      <c r="J46" s="300"/>
      <c r="K46" s="300"/>
    </row>
    <row r="47" spans="2:11" ht="12.75">
      <c r="B47" s="5"/>
      <c r="C47" s="6"/>
      <c r="D47" s="6"/>
      <c r="E47" s="6"/>
      <c r="F47" s="6"/>
      <c r="G47" s="6"/>
      <c r="H47" s="8"/>
      <c r="I47" s="14"/>
      <c r="J47" s="14"/>
      <c r="K47" s="14"/>
    </row>
    <row r="48" spans="2:11" ht="12.75">
      <c r="B48" s="5"/>
      <c r="C48" s="6"/>
      <c r="D48" s="6"/>
      <c r="E48" s="6"/>
      <c r="F48" s="6"/>
      <c r="G48" s="6"/>
      <c r="H48" s="8"/>
      <c r="I48" s="14"/>
      <c r="J48" s="14"/>
      <c r="K48" s="14"/>
    </row>
    <row r="49" spans="2:11" ht="12.75">
      <c r="B49" s="297" t="s">
        <v>3</v>
      </c>
      <c r="C49" s="298"/>
      <c r="D49" s="298"/>
      <c r="E49" s="298"/>
      <c r="F49" s="45"/>
      <c r="G49" s="298" t="s">
        <v>91</v>
      </c>
      <c r="H49" s="301"/>
      <c r="I49" s="302"/>
      <c r="J49" s="302"/>
      <c r="K49" s="302"/>
    </row>
    <row r="50" spans="2:11" ht="12.75">
      <c r="B50" s="294" t="s">
        <v>2</v>
      </c>
      <c r="C50" s="292"/>
      <c r="D50" s="292"/>
      <c r="E50" s="292"/>
      <c r="F50" s="46"/>
      <c r="G50" s="292" t="s">
        <v>90</v>
      </c>
      <c r="H50" s="293"/>
      <c r="I50" s="303"/>
      <c r="J50" s="303"/>
      <c r="K50" s="303"/>
    </row>
    <row r="51" spans="2:11" ht="12.75">
      <c r="B51" s="5"/>
      <c r="C51" s="6"/>
      <c r="D51" s="6"/>
      <c r="E51" s="6"/>
      <c r="F51" s="6"/>
      <c r="G51" s="6"/>
      <c r="H51" s="8"/>
      <c r="I51" s="14"/>
      <c r="J51" s="14"/>
      <c r="K51" s="14"/>
    </row>
    <row r="52" spans="2:11" ht="12.75">
      <c r="B52" s="5"/>
      <c r="C52" s="6"/>
      <c r="D52" s="6"/>
      <c r="E52" s="6"/>
      <c r="F52" s="6"/>
      <c r="G52" s="6"/>
      <c r="H52" s="8"/>
      <c r="I52" s="14"/>
      <c r="J52" s="14"/>
      <c r="K52" s="14"/>
    </row>
    <row r="53" spans="2:11" ht="13.5" thickBot="1">
      <c r="B53" s="9"/>
      <c r="C53" s="10"/>
      <c r="D53" s="10"/>
      <c r="E53" s="10"/>
      <c r="F53" s="10"/>
      <c r="G53" s="10"/>
      <c r="H53" s="11"/>
      <c r="I53" s="14"/>
      <c r="J53" s="14"/>
      <c r="K53" s="14"/>
    </row>
    <row r="54" ht="13.5" thickTop="1"/>
  </sheetData>
  <sheetProtection/>
  <mergeCells count="27">
    <mergeCell ref="G2:H2"/>
    <mergeCell ref="D4:G4"/>
    <mergeCell ref="D7:G7"/>
    <mergeCell ref="C12:D12"/>
    <mergeCell ref="E9:F9"/>
    <mergeCell ref="E12:F12"/>
    <mergeCell ref="D6:G6"/>
    <mergeCell ref="D8:G8"/>
    <mergeCell ref="C22:E22"/>
    <mergeCell ref="C30:E30"/>
    <mergeCell ref="C40:D40"/>
    <mergeCell ref="C29:D29"/>
    <mergeCell ref="C24:E24"/>
    <mergeCell ref="C27:E27"/>
    <mergeCell ref="C28:E28"/>
    <mergeCell ref="C25:E25"/>
    <mergeCell ref="C26:E26"/>
    <mergeCell ref="C23:E23"/>
    <mergeCell ref="I46:K46"/>
    <mergeCell ref="B46:E46"/>
    <mergeCell ref="B50:E50"/>
    <mergeCell ref="G46:H46"/>
    <mergeCell ref="G49:H49"/>
    <mergeCell ref="G50:H50"/>
    <mergeCell ref="I49:K49"/>
    <mergeCell ref="I50:K50"/>
    <mergeCell ref="B49:E49"/>
  </mergeCells>
  <printOptions/>
  <pageMargins left="0.37" right="0.25" top="0.26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O41"/>
  <sheetViews>
    <sheetView zoomScalePageLayoutView="0" workbookViewId="0" topLeftCell="A37">
      <selection activeCell="E23" sqref="E23"/>
    </sheetView>
  </sheetViews>
  <sheetFormatPr defaultColWidth="11.421875" defaultRowHeight="12.75"/>
  <cols>
    <col min="1" max="1" width="0.85546875" style="55" customWidth="1"/>
    <col min="2" max="2" width="11.421875" style="55" customWidth="1"/>
    <col min="3" max="3" width="28.00390625" style="55" customWidth="1"/>
    <col min="4" max="4" width="13.00390625" style="55" customWidth="1"/>
    <col min="5" max="5" width="13.140625" style="55" customWidth="1"/>
    <col min="6" max="6" width="2.8515625" style="55" customWidth="1"/>
    <col min="7" max="7" width="12.421875" style="55" customWidth="1"/>
    <col min="8" max="8" width="13.28125" style="55" customWidth="1"/>
    <col min="9" max="9" width="2.7109375" style="55" customWidth="1"/>
    <col min="10" max="10" width="13.140625" style="55" customWidth="1"/>
    <col min="11" max="11" width="12.57421875" style="55" customWidth="1"/>
    <col min="12" max="12" width="11.7109375" style="55" customWidth="1"/>
    <col min="13" max="13" width="12.8515625" style="55" bestFit="1" customWidth="1"/>
    <col min="14" max="14" width="11.7109375" style="55" bestFit="1" customWidth="1"/>
    <col min="15" max="16384" width="11.421875" style="55" customWidth="1"/>
  </cols>
  <sheetData>
    <row r="2" spans="3:12" ht="18">
      <c r="C2" s="315" t="s">
        <v>0</v>
      </c>
      <c r="D2" s="315"/>
      <c r="E2" s="315"/>
      <c r="F2" s="315"/>
      <c r="G2" s="315"/>
      <c r="H2" s="315"/>
      <c r="I2" s="315"/>
      <c r="J2" s="315"/>
      <c r="K2" s="315"/>
      <c r="L2" s="206"/>
    </row>
    <row r="3" ht="8.25" customHeight="1"/>
    <row r="4" spans="3:12" ht="12.75">
      <c r="C4" s="316" t="s">
        <v>24</v>
      </c>
      <c r="D4" s="316"/>
      <c r="E4" s="316"/>
      <c r="F4" s="316"/>
      <c r="G4" s="316"/>
      <c r="H4" s="316"/>
      <c r="I4" s="316"/>
      <c r="J4" s="316"/>
      <c r="K4" s="316"/>
      <c r="L4" s="56"/>
    </row>
    <row r="5" spans="3:12" ht="12.75">
      <c r="C5" s="317" t="s">
        <v>32</v>
      </c>
      <c r="D5" s="317"/>
      <c r="E5" s="317"/>
      <c r="F5" s="317"/>
      <c r="G5" s="317"/>
      <c r="H5" s="317"/>
      <c r="I5" s="317"/>
      <c r="J5" s="317"/>
      <c r="K5" s="317"/>
      <c r="L5" s="186"/>
    </row>
    <row r="6" spans="3:13" ht="12.75">
      <c r="C6" s="318" t="s">
        <v>114</v>
      </c>
      <c r="D6" s="318"/>
      <c r="E6" s="318"/>
      <c r="F6" s="318"/>
      <c r="G6" s="318"/>
      <c r="H6" s="318"/>
      <c r="I6" s="318"/>
      <c r="J6" s="318"/>
      <c r="K6" s="318"/>
      <c r="L6" s="207"/>
      <c r="M6" s="208"/>
    </row>
    <row r="7" ht="13.5" thickBot="1"/>
    <row r="8" spans="2:12" ht="14.25" thickBot="1" thickTop="1">
      <c r="B8" s="311" t="s">
        <v>25</v>
      </c>
      <c r="C8" s="312"/>
      <c r="D8" s="308" t="s">
        <v>26</v>
      </c>
      <c r="E8" s="309"/>
      <c r="F8" s="181"/>
      <c r="G8" s="310" t="s">
        <v>27</v>
      </c>
      <c r="H8" s="309"/>
      <c r="I8" s="181"/>
      <c r="J8" s="310" t="s">
        <v>28</v>
      </c>
      <c r="K8" s="309"/>
      <c r="L8" s="185"/>
    </row>
    <row r="9" spans="2:41" ht="14.25" thickBot="1" thickTop="1">
      <c r="B9" s="313"/>
      <c r="C9" s="314"/>
      <c r="D9" s="180" t="s">
        <v>29</v>
      </c>
      <c r="E9" s="180" t="s">
        <v>30</v>
      </c>
      <c r="F9" s="181"/>
      <c r="G9" s="182" t="s">
        <v>31</v>
      </c>
      <c r="H9" s="180" t="s">
        <v>30</v>
      </c>
      <c r="I9" s="183"/>
      <c r="J9" s="184" t="s">
        <v>29</v>
      </c>
      <c r="K9" s="180" t="s">
        <v>30</v>
      </c>
      <c r="L9" s="185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</row>
    <row r="10" spans="2:12" ht="13.5" thickTop="1">
      <c r="B10" s="265" t="s">
        <v>19</v>
      </c>
      <c r="C10" s="266"/>
      <c r="D10" s="209">
        <f>'[1]BALANZA'!$J$10</f>
        <v>4500</v>
      </c>
      <c r="E10" s="209">
        <v>0</v>
      </c>
      <c r="F10" s="321">
        <f>0</f>
        <v>0</v>
      </c>
      <c r="G10" s="322"/>
      <c r="H10" s="210">
        <f>0</f>
        <v>0</v>
      </c>
      <c r="I10" s="211"/>
      <c r="J10" s="210">
        <f>D10+F10-H10</f>
        <v>4500</v>
      </c>
      <c r="K10" s="212">
        <v>0</v>
      </c>
      <c r="L10" s="61"/>
    </row>
    <row r="11" spans="2:12" ht="12.75">
      <c r="B11" s="278" t="s">
        <v>33</v>
      </c>
      <c r="C11" s="280"/>
      <c r="D11" s="62">
        <v>8932851.37</v>
      </c>
      <c r="E11" s="62">
        <v>0</v>
      </c>
      <c r="F11" s="271">
        <v>1571654.26</v>
      </c>
      <c r="G11" s="272"/>
      <c r="H11" s="48">
        <v>2210083.37</v>
      </c>
      <c r="I11" s="63"/>
      <c r="J11" s="48">
        <f aca="true" t="shared" si="0" ref="J11:J18">D11+F11-E11-H11</f>
        <v>8294422.259999999</v>
      </c>
      <c r="K11" s="50">
        <v>0</v>
      </c>
      <c r="L11" s="52"/>
    </row>
    <row r="12" spans="2:12" ht="12.75">
      <c r="B12" s="278" t="s">
        <v>20</v>
      </c>
      <c r="C12" s="280"/>
      <c r="D12" s="62">
        <v>217230.23</v>
      </c>
      <c r="E12" s="62">
        <v>0</v>
      </c>
      <c r="F12" s="271">
        <v>11955</v>
      </c>
      <c r="G12" s="272"/>
      <c r="H12" s="48">
        <v>478.2</v>
      </c>
      <c r="I12" s="63"/>
      <c r="J12" s="48">
        <f t="shared" si="0"/>
        <v>228707.03</v>
      </c>
      <c r="K12" s="50">
        <v>0</v>
      </c>
      <c r="L12" s="52"/>
    </row>
    <row r="13" spans="2:12" ht="12.75">
      <c r="B13" s="281" t="s">
        <v>76</v>
      </c>
      <c r="C13" s="277"/>
      <c r="D13" s="62">
        <v>27999.33</v>
      </c>
      <c r="E13" s="62">
        <v>0</v>
      </c>
      <c r="F13" s="271">
        <v>240579.3</v>
      </c>
      <c r="G13" s="272"/>
      <c r="H13" s="48">
        <v>56942.12</v>
      </c>
      <c r="I13" s="63"/>
      <c r="J13" s="48">
        <f t="shared" si="0"/>
        <v>211636.51</v>
      </c>
      <c r="K13" s="50">
        <v>0</v>
      </c>
      <c r="L13" s="52"/>
    </row>
    <row r="14" spans="2:12" ht="12.75">
      <c r="B14" s="278" t="s">
        <v>21</v>
      </c>
      <c r="C14" s="280"/>
      <c r="D14" s="62">
        <v>135594.15</v>
      </c>
      <c r="E14" s="62">
        <v>0</v>
      </c>
      <c r="F14" s="271">
        <v>800</v>
      </c>
      <c r="G14" s="272"/>
      <c r="H14" s="48">
        <v>6000</v>
      </c>
      <c r="I14" s="63"/>
      <c r="J14" s="48">
        <f t="shared" si="0"/>
        <v>130394.15</v>
      </c>
      <c r="K14" s="50">
        <v>0</v>
      </c>
      <c r="L14" s="52"/>
    </row>
    <row r="15" spans="2:12" ht="12.75">
      <c r="B15" s="278" t="s">
        <v>34</v>
      </c>
      <c r="C15" s="280"/>
      <c r="D15" s="62">
        <v>79063</v>
      </c>
      <c r="E15" s="62">
        <v>0</v>
      </c>
      <c r="F15" s="271">
        <v>0</v>
      </c>
      <c r="G15" s="272"/>
      <c r="H15" s="48">
        <v>23500</v>
      </c>
      <c r="I15" s="63"/>
      <c r="J15" s="48">
        <f t="shared" si="0"/>
        <v>55563</v>
      </c>
      <c r="K15" s="50">
        <v>0</v>
      </c>
      <c r="L15" s="52"/>
    </row>
    <row r="16" spans="2:13" ht="12.75">
      <c r="B16" s="262" t="s">
        <v>96</v>
      </c>
      <c r="C16" s="280"/>
      <c r="D16" s="62">
        <f>87650+128965.6</f>
        <v>216615.6</v>
      </c>
      <c r="E16" s="62">
        <v>0</v>
      </c>
      <c r="F16" s="271">
        <f>132000+25000</f>
        <v>157000</v>
      </c>
      <c r="G16" s="272"/>
      <c r="H16" s="48">
        <f>126682.63+67137.12</f>
        <v>193819.75</v>
      </c>
      <c r="I16" s="63"/>
      <c r="J16" s="48">
        <f t="shared" si="0"/>
        <v>179795.84999999998</v>
      </c>
      <c r="K16" s="50">
        <v>0</v>
      </c>
      <c r="L16" s="52"/>
      <c r="M16" s="213"/>
    </row>
    <row r="17" spans="2:12" ht="12.75">
      <c r="B17" s="278" t="s">
        <v>35</v>
      </c>
      <c r="C17" s="280"/>
      <c r="D17" s="62">
        <f>1593914.91+1026447.23+349952.8+2721200+111732.4+1380288.65+255568.15+86403.38+71106.63+813969.96+51635+302940.39+1249750.72+189767.78+1128811.9+994417.27+1166554.2+334808.32+124037.79</f>
        <v>13953307.479999999</v>
      </c>
      <c r="E17" s="64">
        <v>0</v>
      </c>
      <c r="F17" s="271">
        <f>48818.04+1650+28635.4</f>
        <v>79103.44</v>
      </c>
      <c r="G17" s="272"/>
      <c r="H17" s="48">
        <v>0</v>
      </c>
      <c r="I17" s="63"/>
      <c r="J17" s="48">
        <f t="shared" si="0"/>
        <v>14032410.919999998</v>
      </c>
      <c r="K17" s="50">
        <v>0</v>
      </c>
      <c r="L17" s="52"/>
    </row>
    <row r="18" spans="2:12" ht="12.75">
      <c r="B18" s="276" t="s">
        <v>98</v>
      </c>
      <c r="C18" s="277"/>
      <c r="D18" s="65">
        <v>69000</v>
      </c>
      <c r="E18" s="64">
        <v>0</v>
      </c>
      <c r="F18" s="271">
        <v>0</v>
      </c>
      <c r="G18" s="272"/>
      <c r="H18" s="48">
        <v>0</v>
      </c>
      <c r="I18" s="63"/>
      <c r="J18" s="48">
        <f t="shared" si="0"/>
        <v>69000</v>
      </c>
      <c r="K18" s="50">
        <v>0</v>
      </c>
      <c r="L18" s="52"/>
    </row>
    <row r="19" spans="2:12" ht="12.75">
      <c r="B19" s="276" t="s">
        <v>82</v>
      </c>
      <c r="C19" s="277"/>
      <c r="D19" s="65">
        <v>0</v>
      </c>
      <c r="E19" s="64">
        <v>34449.48</v>
      </c>
      <c r="F19" s="271">
        <v>12866.1</v>
      </c>
      <c r="G19" s="272"/>
      <c r="H19" s="48">
        <v>2894.5</v>
      </c>
      <c r="I19" s="63"/>
      <c r="J19" s="48">
        <v>0</v>
      </c>
      <c r="K19" s="49">
        <f>E19-F19+H19-D19</f>
        <v>24477.880000000005</v>
      </c>
      <c r="L19" s="52"/>
    </row>
    <row r="20" spans="2:12" ht="12.75">
      <c r="B20" s="263" t="s">
        <v>73</v>
      </c>
      <c r="C20" s="264"/>
      <c r="D20" s="66">
        <v>0</v>
      </c>
      <c r="E20" s="48">
        <v>18616607.46</v>
      </c>
      <c r="F20" s="307">
        <v>0</v>
      </c>
      <c r="G20" s="323"/>
      <c r="H20" s="67">
        <v>0</v>
      </c>
      <c r="I20" s="68"/>
      <c r="J20" s="67">
        <v>0</v>
      </c>
      <c r="K20" s="49">
        <f>E20-F20+H20-D20</f>
        <v>18616607.46</v>
      </c>
      <c r="L20" s="61"/>
    </row>
    <row r="21" spans="2:12" ht="12.75">
      <c r="B21" s="278" t="s">
        <v>9</v>
      </c>
      <c r="C21" s="280"/>
      <c r="D21" s="62">
        <v>0</v>
      </c>
      <c r="E21" s="62">
        <f>6550500+418650+302877.56+125735</f>
        <v>7397762.56</v>
      </c>
      <c r="F21" s="271">
        <f>13500</f>
        <v>13500</v>
      </c>
      <c r="G21" s="319"/>
      <c r="H21" s="48">
        <f>554250+24650+54670+28000</f>
        <v>661570</v>
      </c>
      <c r="I21" s="63"/>
      <c r="J21" s="48">
        <v>0</v>
      </c>
      <c r="K21" s="50">
        <f>E21-F21+H21-D21</f>
        <v>8045832.56</v>
      </c>
      <c r="L21" s="52"/>
    </row>
    <row r="22" spans="2:12" ht="12.75">
      <c r="B22" s="281" t="s">
        <v>74</v>
      </c>
      <c r="C22" s="277"/>
      <c r="D22" s="69">
        <v>0</v>
      </c>
      <c r="E22" s="62">
        <v>249720</v>
      </c>
      <c r="F22" s="320">
        <v>0</v>
      </c>
      <c r="G22" s="272"/>
      <c r="H22" s="70">
        <v>35373</v>
      </c>
      <c r="I22" s="63"/>
      <c r="J22" s="48">
        <v>0</v>
      </c>
      <c r="K22" s="50">
        <f>E22-F22+H22-D22</f>
        <v>285093</v>
      </c>
      <c r="L22" s="52"/>
    </row>
    <row r="23" spans="2:12" ht="12.75">
      <c r="B23" s="281" t="s">
        <v>75</v>
      </c>
      <c r="C23" s="277"/>
      <c r="D23" s="62">
        <v>0</v>
      </c>
      <c r="E23" s="62">
        <f>7205664.5-E22</f>
        <v>6955944.5</v>
      </c>
      <c r="F23" s="271">
        <v>0</v>
      </c>
      <c r="G23" s="272"/>
      <c r="H23" s="70">
        <v>0</v>
      </c>
      <c r="I23" s="63"/>
      <c r="J23" s="48">
        <v>0</v>
      </c>
      <c r="K23" s="50">
        <f>E23-F23+H23-D23</f>
        <v>6955944.5</v>
      </c>
      <c r="L23" s="52"/>
    </row>
    <row r="24" spans="2:12" ht="12.75">
      <c r="B24" s="278" t="s">
        <v>12</v>
      </c>
      <c r="C24" s="279"/>
      <c r="D24" s="62">
        <v>3166508.21</v>
      </c>
      <c r="E24" s="62">
        <v>0</v>
      </c>
      <c r="F24" s="271">
        <v>510684</v>
      </c>
      <c r="G24" s="272"/>
      <c r="H24" s="48">
        <v>3350</v>
      </c>
      <c r="I24" s="63"/>
      <c r="J24" s="48">
        <f>D24+F24-E24-H24</f>
        <v>3673842.21</v>
      </c>
      <c r="K24" s="50">
        <v>0</v>
      </c>
      <c r="L24" s="52"/>
    </row>
    <row r="25" spans="2:14" ht="12.75">
      <c r="B25" s="278" t="s">
        <v>13</v>
      </c>
      <c r="C25" s="279"/>
      <c r="D25" s="62">
        <v>3476299.48</v>
      </c>
      <c r="E25" s="62">
        <v>0</v>
      </c>
      <c r="F25" s="271">
        <v>253193.38</v>
      </c>
      <c r="G25" s="272"/>
      <c r="H25" s="48">
        <v>12882.89</v>
      </c>
      <c r="I25" s="63"/>
      <c r="J25" s="48">
        <f>D25+F25-E25-H25</f>
        <v>3716609.9699999997</v>
      </c>
      <c r="K25" s="50">
        <v>0</v>
      </c>
      <c r="L25" s="52"/>
      <c r="N25" s="71"/>
    </row>
    <row r="26" spans="2:12" ht="12.75">
      <c r="B26" s="278" t="s">
        <v>14</v>
      </c>
      <c r="C26" s="279"/>
      <c r="D26" s="62">
        <v>960750.14</v>
      </c>
      <c r="E26" s="62">
        <v>0</v>
      </c>
      <c r="F26" s="307">
        <v>192844.71</v>
      </c>
      <c r="G26" s="272"/>
      <c r="H26" s="48">
        <v>0</v>
      </c>
      <c r="I26" s="63"/>
      <c r="J26" s="48">
        <f>D26+F26-E26-H26</f>
        <v>1153594.85</v>
      </c>
      <c r="K26" s="50">
        <v>0</v>
      </c>
      <c r="L26" s="52"/>
    </row>
    <row r="27" spans="2:12" ht="12.75">
      <c r="B27" s="276" t="s">
        <v>18</v>
      </c>
      <c r="C27" s="277"/>
      <c r="D27" s="62">
        <v>34212.76</v>
      </c>
      <c r="E27" s="62">
        <v>0</v>
      </c>
      <c r="F27" s="271">
        <v>14349.2</v>
      </c>
      <c r="G27" s="272"/>
      <c r="H27" s="48">
        <v>0</v>
      </c>
      <c r="I27" s="63"/>
      <c r="J27" s="48">
        <f>D27+F27-E27-H27</f>
        <v>48561.96000000001</v>
      </c>
      <c r="K27" s="50">
        <v>0</v>
      </c>
      <c r="L27" s="52"/>
    </row>
    <row r="28" spans="2:12" ht="12.75">
      <c r="B28" s="276" t="s">
        <v>97</v>
      </c>
      <c r="C28" s="277"/>
      <c r="D28" s="62">
        <f>294806.66+1684056.63+1688.96</f>
        <v>1980552.2499999998</v>
      </c>
      <c r="E28" s="62">
        <v>0</v>
      </c>
      <c r="F28" s="271">
        <f>35481.81+112882.63</f>
        <v>148364.44</v>
      </c>
      <c r="G28" s="272"/>
      <c r="H28" s="48">
        <v>0</v>
      </c>
      <c r="I28" s="63"/>
      <c r="J28" s="48">
        <f>D28+F28-E28-H28</f>
        <v>2128916.69</v>
      </c>
      <c r="K28" s="50">
        <v>0</v>
      </c>
      <c r="L28" s="52"/>
    </row>
    <row r="29" spans="2:12" ht="12.75">
      <c r="B29" s="305" t="s">
        <v>36</v>
      </c>
      <c r="C29" s="306"/>
      <c r="D29" s="214">
        <f>SUM(D10:D28)</f>
        <v>33254484</v>
      </c>
      <c r="E29" s="214">
        <f>SUM(E10:E28)</f>
        <v>33254484</v>
      </c>
      <c r="F29" s="273">
        <f>SUM(F10:G28)</f>
        <v>3206893.83</v>
      </c>
      <c r="G29" s="272"/>
      <c r="H29" s="215">
        <f>SUM(H10:H28)</f>
        <v>3206893.8300000005</v>
      </c>
      <c r="I29" s="216"/>
      <c r="J29" s="215">
        <f>SUM(J10:J28)</f>
        <v>33927955.4</v>
      </c>
      <c r="K29" s="217">
        <f>SUM(K10:K28)</f>
        <v>33927955.4</v>
      </c>
      <c r="L29" s="218"/>
    </row>
    <row r="30" spans="2:12" ht="13.5" thickBot="1">
      <c r="B30" s="274"/>
      <c r="C30" s="275"/>
      <c r="D30" s="219"/>
      <c r="E30" s="219"/>
      <c r="F30" s="220"/>
      <c r="G30" s="221"/>
      <c r="H30" s="221"/>
      <c r="I30" s="220"/>
      <c r="J30" s="221"/>
      <c r="K30" s="222"/>
      <c r="L30" s="52"/>
    </row>
    <row r="31" spans="5:8" ht="13.5" thickTop="1">
      <c r="E31" s="71"/>
      <c r="G31" s="71"/>
      <c r="H31" s="71"/>
    </row>
    <row r="32" spans="4:10" ht="13.5" thickBot="1">
      <c r="D32" s="71"/>
      <c r="E32" s="71"/>
      <c r="G32" s="71"/>
      <c r="H32" s="223"/>
      <c r="J32" s="71"/>
    </row>
    <row r="33" spans="2:11" ht="13.5" thickTop="1">
      <c r="B33" s="224"/>
      <c r="C33" s="225"/>
      <c r="D33" s="225"/>
      <c r="E33" s="225"/>
      <c r="F33" s="225"/>
      <c r="G33" s="226"/>
      <c r="H33" s="52"/>
      <c r="I33" s="225"/>
      <c r="J33" s="225"/>
      <c r="K33" s="227"/>
    </row>
    <row r="34" spans="2:11" ht="12.75">
      <c r="B34" s="228"/>
      <c r="C34" s="14"/>
      <c r="D34" s="14"/>
      <c r="E34" s="14"/>
      <c r="F34" s="14"/>
      <c r="G34" s="52"/>
      <c r="H34" s="14"/>
      <c r="I34" s="14"/>
      <c r="J34" s="14"/>
      <c r="K34" s="229"/>
    </row>
    <row r="35" spans="2:11" ht="12.75">
      <c r="B35" s="269" t="s">
        <v>16</v>
      </c>
      <c r="C35" s="300"/>
      <c r="D35" s="230"/>
      <c r="E35" s="230"/>
      <c r="F35" s="230"/>
      <c r="G35" s="300" t="s">
        <v>17</v>
      </c>
      <c r="H35" s="300"/>
      <c r="I35" s="300"/>
      <c r="J35" s="300"/>
      <c r="K35" s="229"/>
    </row>
    <row r="36" spans="2:11" ht="12.75">
      <c r="B36" s="228"/>
      <c r="C36" s="14"/>
      <c r="D36" s="14"/>
      <c r="E36" s="14"/>
      <c r="F36" s="14"/>
      <c r="G36" s="14"/>
      <c r="H36" s="14"/>
      <c r="I36" s="14"/>
      <c r="J36" s="14"/>
      <c r="K36" s="229"/>
    </row>
    <row r="37" spans="2:11" ht="12.75">
      <c r="B37" s="228"/>
      <c r="C37" s="14"/>
      <c r="D37" s="14"/>
      <c r="E37" s="14"/>
      <c r="F37" s="14"/>
      <c r="G37" s="14"/>
      <c r="H37" s="14"/>
      <c r="I37" s="14"/>
      <c r="J37" s="14"/>
      <c r="K37" s="229"/>
    </row>
    <row r="38" spans="2:11" ht="12.75">
      <c r="B38" s="270" t="s">
        <v>3</v>
      </c>
      <c r="C38" s="268"/>
      <c r="D38" s="14"/>
      <c r="E38" s="231"/>
      <c r="F38" s="268" t="s">
        <v>91</v>
      </c>
      <c r="G38" s="268"/>
      <c r="H38" s="268"/>
      <c r="I38" s="268"/>
      <c r="J38" s="268"/>
      <c r="K38" s="229"/>
    </row>
    <row r="39" spans="2:11" ht="12.75">
      <c r="B39" s="267" t="s">
        <v>2</v>
      </c>
      <c r="C39" s="303"/>
      <c r="D39" s="232"/>
      <c r="E39" s="232"/>
      <c r="F39" s="303" t="s">
        <v>90</v>
      </c>
      <c r="G39" s="303"/>
      <c r="H39" s="303"/>
      <c r="I39" s="303"/>
      <c r="J39" s="303"/>
      <c r="K39" s="229"/>
    </row>
    <row r="40" spans="2:11" ht="12.75">
      <c r="B40" s="228"/>
      <c r="C40" s="14"/>
      <c r="D40" s="14"/>
      <c r="E40" s="14"/>
      <c r="F40" s="14"/>
      <c r="G40" s="14"/>
      <c r="H40" s="14"/>
      <c r="I40" s="14"/>
      <c r="J40" s="14"/>
      <c r="K40" s="229"/>
    </row>
    <row r="41" spans="2:11" ht="13.5" thickBot="1">
      <c r="B41" s="233"/>
      <c r="C41" s="234"/>
      <c r="D41" s="234"/>
      <c r="E41" s="234"/>
      <c r="F41" s="234"/>
      <c r="G41" s="234"/>
      <c r="H41" s="234"/>
      <c r="I41" s="234"/>
      <c r="J41" s="234"/>
      <c r="K41" s="235"/>
    </row>
    <row r="42" ht="13.5" thickTop="1"/>
  </sheetData>
  <sheetProtection/>
  <mergeCells count="55">
    <mergeCell ref="F12:G12"/>
    <mergeCell ref="F11:G11"/>
    <mergeCell ref="F10:G10"/>
    <mergeCell ref="F20:G20"/>
    <mergeCell ref="F19:G19"/>
    <mergeCell ref="F18:G18"/>
    <mergeCell ref="F17:G17"/>
    <mergeCell ref="F16:G16"/>
    <mergeCell ref="F24:G24"/>
    <mergeCell ref="F25:G25"/>
    <mergeCell ref="F14:G14"/>
    <mergeCell ref="F13:G13"/>
    <mergeCell ref="B15:C15"/>
    <mergeCell ref="F15:G15"/>
    <mergeCell ref="F21:G21"/>
    <mergeCell ref="F22:G22"/>
    <mergeCell ref="C2:K2"/>
    <mergeCell ref="C4:K4"/>
    <mergeCell ref="C5:K5"/>
    <mergeCell ref="C6:K6"/>
    <mergeCell ref="D8:E8"/>
    <mergeCell ref="G8:H8"/>
    <mergeCell ref="J8:K8"/>
    <mergeCell ref="B8:C9"/>
    <mergeCell ref="B10:C10"/>
    <mergeCell ref="B11:C11"/>
    <mergeCell ref="B12:C12"/>
    <mergeCell ref="B14:C14"/>
    <mergeCell ref="B13:C13"/>
    <mergeCell ref="F27:G27"/>
    <mergeCell ref="F28:G28"/>
    <mergeCell ref="F29:G29"/>
    <mergeCell ref="B16:C16"/>
    <mergeCell ref="B17:C17"/>
    <mergeCell ref="B20:C20"/>
    <mergeCell ref="B19:C19"/>
    <mergeCell ref="B18:C18"/>
    <mergeCell ref="F26:G26"/>
    <mergeCell ref="F23:G23"/>
    <mergeCell ref="B39:C39"/>
    <mergeCell ref="G35:J35"/>
    <mergeCell ref="F38:J38"/>
    <mergeCell ref="F39:J39"/>
    <mergeCell ref="B35:C35"/>
    <mergeCell ref="B38:C38"/>
    <mergeCell ref="B26:C26"/>
    <mergeCell ref="B21:C21"/>
    <mergeCell ref="B24:C24"/>
    <mergeCell ref="B25:C25"/>
    <mergeCell ref="B22:C22"/>
    <mergeCell ref="B23:C23"/>
    <mergeCell ref="B29:C29"/>
    <mergeCell ref="B30:C30"/>
    <mergeCell ref="B27:C27"/>
    <mergeCell ref="B28:C28"/>
  </mergeCells>
  <printOptions/>
  <pageMargins left="0.36" right="0.75" top="0.51" bottom="0.71" header="0" footer="0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45"/>
  <sheetViews>
    <sheetView zoomScale="115" zoomScaleNormal="115" zoomScalePageLayoutView="0" workbookViewId="0" topLeftCell="A31">
      <selection activeCell="E9" sqref="E9"/>
    </sheetView>
  </sheetViews>
  <sheetFormatPr defaultColWidth="11.421875" defaultRowHeight="12.75"/>
  <cols>
    <col min="1" max="1" width="1.8515625" style="72" customWidth="1"/>
    <col min="2" max="2" width="11.421875" style="72" customWidth="1"/>
    <col min="3" max="3" width="12.421875" style="72" customWidth="1"/>
    <col min="4" max="4" width="17.00390625" style="72" customWidth="1"/>
    <col min="5" max="5" width="12.140625" style="72" customWidth="1"/>
    <col min="6" max="6" width="12.57421875" style="72" customWidth="1"/>
    <col min="7" max="7" width="12.8515625" style="72" customWidth="1"/>
    <col min="8" max="8" width="12.28125" style="72" bestFit="1" customWidth="1"/>
    <col min="9" max="16384" width="11.421875" style="72" customWidth="1"/>
  </cols>
  <sheetData>
    <row r="2" spans="3:7" ht="12.75">
      <c r="C2" s="358" t="s">
        <v>0</v>
      </c>
      <c r="D2" s="355"/>
      <c r="E2" s="355"/>
      <c r="F2" s="355"/>
      <c r="G2" s="355"/>
    </row>
    <row r="5" ht="12.75">
      <c r="D5" s="361" t="s">
        <v>4</v>
      </c>
    </row>
    <row r="6" ht="12.75">
      <c r="D6" s="360" t="s">
        <v>45</v>
      </c>
    </row>
    <row r="7" ht="12.75">
      <c r="D7" s="361" t="s">
        <v>116</v>
      </c>
    </row>
    <row r="9" spans="9:14" ht="12.75">
      <c r="I9" s="357"/>
      <c r="J9" s="355"/>
      <c r="K9" s="355"/>
      <c r="L9" s="355"/>
      <c r="M9" s="355"/>
      <c r="N9" s="355"/>
    </row>
    <row r="10" spans="9:14" ht="15.75" thickBot="1">
      <c r="I10" s="356"/>
      <c r="J10" s="355"/>
      <c r="K10" s="355"/>
      <c r="L10" s="355"/>
      <c r="M10" s="355"/>
      <c r="N10" s="355"/>
    </row>
    <row r="11" spans="2:14" s="76" customFormat="1" ht="13.5" thickTop="1">
      <c r="B11" s="341" t="s">
        <v>46</v>
      </c>
      <c r="C11" s="342"/>
      <c r="D11" s="345" t="s">
        <v>72</v>
      </c>
      <c r="E11" s="345" t="s">
        <v>49</v>
      </c>
      <c r="F11" s="345" t="s">
        <v>48</v>
      </c>
      <c r="G11" s="75" t="s">
        <v>15</v>
      </c>
      <c r="H11" s="72"/>
      <c r="I11" s="357"/>
      <c r="J11" s="355"/>
      <c r="K11" s="355"/>
      <c r="L11" s="355"/>
      <c r="M11" s="355"/>
      <c r="N11" s="355"/>
    </row>
    <row r="12" spans="2:13" ht="13.5" thickBot="1">
      <c r="B12" s="343"/>
      <c r="C12" s="344"/>
      <c r="D12" s="346"/>
      <c r="E12" s="346"/>
      <c r="F12" s="346"/>
      <c r="G12" s="77" t="s">
        <v>47</v>
      </c>
      <c r="L12" s="337"/>
      <c r="M12" s="337"/>
    </row>
    <row r="13" spans="2:13" s="161" customFormat="1" ht="13.5" thickTop="1">
      <c r="B13" s="176"/>
      <c r="C13" s="90"/>
      <c r="D13" s="90"/>
      <c r="E13" s="90"/>
      <c r="F13" s="90"/>
      <c r="G13" s="177"/>
      <c r="H13" s="72"/>
      <c r="I13" s="72"/>
      <c r="J13" s="72"/>
      <c r="K13" s="72"/>
      <c r="L13" s="72"/>
      <c r="M13" s="72"/>
    </row>
    <row r="14" spans="2:13" s="161" customFormat="1" ht="12.75">
      <c r="B14" s="335" t="s">
        <v>8</v>
      </c>
      <c r="C14" s="336"/>
      <c r="D14" s="139">
        <v>340058.07</v>
      </c>
      <c r="E14" s="139">
        <v>0.02</v>
      </c>
      <c r="F14" s="139">
        <v>185722.66</v>
      </c>
      <c r="G14" s="86">
        <f aca="true" t="shared" si="0" ref="G14:G25">D14+E14-F14</f>
        <v>154335.43000000002</v>
      </c>
      <c r="M14" s="72"/>
    </row>
    <row r="15" spans="2:13" s="161" customFormat="1" ht="12.75">
      <c r="B15" s="335" t="s">
        <v>7</v>
      </c>
      <c r="C15" s="336"/>
      <c r="D15" s="139">
        <v>-106460.26</v>
      </c>
      <c r="E15" s="139">
        <v>35373</v>
      </c>
      <c r="F15" s="139">
        <v>35377.33</v>
      </c>
      <c r="G15" s="86">
        <f t="shared" si="0"/>
        <v>-106464.59</v>
      </c>
      <c r="M15" s="72"/>
    </row>
    <row r="16" spans="2:13" s="161" customFormat="1" ht="12.75">
      <c r="B16" s="335" t="s">
        <v>9</v>
      </c>
      <c r="C16" s="336"/>
      <c r="D16" s="139">
        <v>402334.08</v>
      </c>
      <c r="E16" s="139">
        <v>169948.2</v>
      </c>
      <c r="F16" s="139">
        <v>450051.04</v>
      </c>
      <c r="G16" s="86">
        <f t="shared" si="0"/>
        <v>122231.24000000005</v>
      </c>
      <c r="M16" s="72"/>
    </row>
    <row r="17" spans="2:13" s="161" customFormat="1" ht="12.75">
      <c r="B17" s="335" t="s">
        <v>9</v>
      </c>
      <c r="C17" s="336"/>
      <c r="D17" s="139">
        <v>131595.64</v>
      </c>
      <c r="E17" s="139">
        <v>762882.91</v>
      </c>
      <c r="F17" s="139">
        <v>806361.93</v>
      </c>
      <c r="G17" s="86">
        <f t="shared" si="0"/>
        <v>88116.62</v>
      </c>
      <c r="M17" s="72"/>
    </row>
    <row r="18" spans="2:13" s="161" customFormat="1" ht="12.75">
      <c r="B18" s="335" t="s">
        <v>9</v>
      </c>
      <c r="C18" s="336"/>
      <c r="D18" s="139">
        <v>398189.26</v>
      </c>
      <c r="E18" s="139">
        <v>28800.01</v>
      </c>
      <c r="F18" s="139">
        <v>22506.65</v>
      </c>
      <c r="G18" s="86">
        <f t="shared" si="0"/>
        <v>404482.62</v>
      </c>
      <c r="M18" s="72"/>
    </row>
    <row r="19" spans="2:13" s="161" customFormat="1" ht="12.75">
      <c r="B19" s="335" t="s">
        <v>8</v>
      </c>
      <c r="C19" s="336"/>
      <c r="D19" s="139">
        <v>187100.85</v>
      </c>
      <c r="E19" s="139">
        <v>3350.12</v>
      </c>
      <c r="F19" s="139">
        <v>168346.9</v>
      </c>
      <c r="G19" s="86">
        <f t="shared" si="0"/>
        <v>22104.070000000007</v>
      </c>
      <c r="H19" s="72"/>
      <c r="I19" s="74"/>
      <c r="J19" s="74"/>
      <c r="K19" s="74"/>
      <c r="L19" s="72"/>
      <c r="M19" s="72"/>
    </row>
    <row r="20" spans="2:13" s="161" customFormat="1" ht="12.75">
      <c r="B20" s="335" t="s">
        <v>9</v>
      </c>
      <c r="C20" s="336"/>
      <c r="D20" s="139">
        <v>88456.16</v>
      </c>
      <c r="E20" s="139">
        <v>0</v>
      </c>
      <c r="F20" s="139">
        <v>85004.64</v>
      </c>
      <c r="G20" s="86">
        <f t="shared" si="0"/>
        <v>3451.520000000004</v>
      </c>
      <c r="H20" s="72"/>
      <c r="I20" s="72"/>
      <c r="J20" s="72"/>
      <c r="K20" s="72"/>
      <c r="L20" s="72"/>
      <c r="M20" s="72"/>
    </row>
    <row r="21" spans="2:8" s="161" customFormat="1" ht="12.75">
      <c r="B21" s="335" t="s">
        <v>8</v>
      </c>
      <c r="C21" s="336"/>
      <c r="D21" s="139">
        <v>1810147.19</v>
      </c>
      <c r="E21" s="139">
        <v>0</v>
      </c>
      <c r="F21" s="139">
        <v>119446.38</v>
      </c>
      <c r="G21" s="86">
        <f t="shared" si="0"/>
        <v>1690700.81</v>
      </c>
      <c r="H21" s="178"/>
    </row>
    <row r="22" spans="2:8" s="161" customFormat="1" ht="12.75">
      <c r="B22" s="335" t="s">
        <v>9</v>
      </c>
      <c r="C22" s="336"/>
      <c r="D22" s="139">
        <v>156461.5</v>
      </c>
      <c r="E22" s="139">
        <v>0</v>
      </c>
      <c r="F22" s="139">
        <v>0</v>
      </c>
      <c r="G22" s="86">
        <f t="shared" si="0"/>
        <v>156461.5</v>
      </c>
      <c r="H22" s="178"/>
    </row>
    <row r="23" spans="2:7" s="161" customFormat="1" ht="12.75">
      <c r="B23" s="335" t="s">
        <v>8</v>
      </c>
      <c r="C23" s="336"/>
      <c r="D23" s="139">
        <v>217630.34</v>
      </c>
      <c r="E23" s="139">
        <v>0</v>
      </c>
      <c r="F23" s="139">
        <v>25009.28</v>
      </c>
      <c r="G23" s="86">
        <f t="shared" si="0"/>
        <v>192621.06</v>
      </c>
    </row>
    <row r="24" spans="2:7" s="161" customFormat="1" ht="12.75">
      <c r="B24" s="335" t="s">
        <v>9</v>
      </c>
      <c r="C24" s="336"/>
      <c r="D24" s="139">
        <v>5242074.5</v>
      </c>
      <c r="E24" s="139">
        <v>556500</v>
      </c>
      <c r="F24" s="139">
        <v>312251.92</v>
      </c>
      <c r="G24" s="86">
        <f>D24+E24-F24</f>
        <v>5486322.58</v>
      </c>
    </row>
    <row r="25" spans="2:7" s="161" customFormat="1" ht="12.75">
      <c r="B25" s="335" t="s">
        <v>9</v>
      </c>
      <c r="C25" s="336"/>
      <c r="D25" s="139">
        <v>65264.04</v>
      </c>
      <c r="E25" s="139">
        <v>14800</v>
      </c>
      <c r="F25" s="139">
        <v>4.64</v>
      </c>
      <c r="G25" s="86">
        <f t="shared" si="0"/>
        <v>80059.40000000001</v>
      </c>
    </row>
    <row r="26" spans="2:7" s="161" customFormat="1" ht="12.75">
      <c r="B26" s="199"/>
      <c r="C26" s="200"/>
      <c r="D26" s="200"/>
      <c r="E26" s="200"/>
      <c r="F26" s="200"/>
      <c r="G26" s="201"/>
    </row>
    <row r="27" spans="2:7" ht="12.75">
      <c r="B27" s="89"/>
      <c r="C27" s="84"/>
      <c r="D27" s="79"/>
      <c r="E27" s="79"/>
      <c r="F27" s="91"/>
      <c r="G27" s="261"/>
    </row>
    <row r="28" spans="2:7" ht="12.75">
      <c r="B28" s="359" t="s">
        <v>50</v>
      </c>
      <c r="C28" s="324"/>
      <c r="D28" s="93">
        <f>SUM(D14:D25)</f>
        <v>8932851.37</v>
      </c>
      <c r="E28" s="94">
        <f>SUM(E14:E25)</f>
        <v>1571654.26</v>
      </c>
      <c r="F28" s="93">
        <f>SUM(F14:F25)</f>
        <v>2210083.37</v>
      </c>
      <c r="G28" s="95">
        <f>D28+E28-F28</f>
        <v>8294422.259999999</v>
      </c>
    </row>
    <row r="29" spans="2:7" ht="13.5" thickBot="1">
      <c r="B29" s="96"/>
      <c r="C29" s="97"/>
      <c r="D29" s="97"/>
      <c r="E29" s="97"/>
      <c r="F29" s="97"/>
      <c r="G29" s="98"/>
    </row>
    <row r="30" s="79" customFormat="1" ht="13.5" thickTop="1"/>
    <row r="31" s="79" customFormat="1" ht="13.5" thickBot="1"/>
    <row r="32" spans="2:7" ht="13.5" thickTop="1">
      <c r="B32" s="99"/>
      <c r="C32" s="100"/>
      <c r="D32" s="100"/>
      <c r="E32" s="100"/>
      <c r="F32" s="100"/>
      <c r="G32" s="101"/>
    </row>
    <row r="33" spans="2:7" ht="12.75">
      <c r="B33" s="78"/>
      <c r="C33" s="79"/>
      <c r="D33" s="79"/>
      <c r="E33" s="79"/>
      <c r="F33" s="79"/>
      <c r="G33" s="92"/>
    </row>
    <row r="34" spans="2:7" ht="12.75">
      <c r="B34" s="78"/>
      <c r="C34" s="79"/>
      <c r="D34" s="79"/>
      <c r="E34" s="79"/>
      <c r="F34" s="79"/>
      <c r="G34" s="92"/>
    </row>
    <row r="35" spans="2:7" ht="12.75">
      <c r="B35" s="78"/>
      <c r="C35" s="79"/>
      <c r="D35" s="79"/>
      <c r="E35" s="79"/>
      <c r="F35" s="79"/>
      <c r="G35" s="92"/>
    </row>
    <row r="36" spans="2:7" ht="12.75">
      <c r="B36" s="325" t="s">
        <v>16</v>
      </c>
      <c r="C36" s="326"/>
      <c r="D36" s="326"/>
      <c r="E36" s="326" t="s">
        <v>17</v>
      </c>
      <c r="F36" s="326"/>
      <c r="G36" s="327"/>
    </row>
    <row r="37" spans="2:7" ht="12.75">
      <c r="B37" s="78"/>
      <c r="C37" s="79"/>
      <c r="D37" s="79"/>
      <c r="E37" s="79"/>
      <c r="F37" s="79"/>
      <c r="G37" s="92"/>
    </row>
    <row r="38" spans="2:7" ht="12.75">
      <c r="B38" s="78"/>
      <c r="C38" s="79"/>
      <c r="D38" s="79"/>
      <c r="E38" s="79"/>
      <c r="F38" s="79"/>
      <c r="G38" s="92"/>
    </row>
    <row r="39" spans="2:7" ht="12.75">
      <c r="B39" s="328" t="s">
        <v>3</v>
      </c>
      <c r="C39" s="329"/>
      <c r="D39" s="329"/>
      <c r="E39" s="330" t="s">
        <v>91</v>
      </c>
      <c r="F39" s="330"/>
      <c r="G39" s="331"/>
    </row>
    <row r="40" spans="2:7" ht="12.75">
      <c r="B40" s="332" t="s">
        <v>2</v>
      </c>
      <c r="C40" s="333"/>
      <c r="D40" s="333"/>
      <c r="E40" s="333" t="s">
        <v>90</v>
      </c>
      <c r="F40" s="333"/>
      <c r="G40" s="334"/>
    </row>
    <row r="41" spans="2:7" ht="12.75">
      <c r="B41" s="78"/>
      <c r="C41" s="79"/>
      <c r="D41" s="79"/>
      <c r="E41" s="79"/>
      <c r="F41" s="79"/>
      <c r="G41" s="92"/>
    </row>
    <row r="42" spans="2:7" ht="12.75">
      <c r="B42" s="78"/>
      <c r="C42" s="79"/>
      <c r="D42" s="79"/>
      <c r="E42" s="79"/>
      <c r="F42" s="79"/>
      <c r="G42" s="92"/>
    </row>
    <row r="43" spans="2:7" ht="12.75">
      <c r="B43" s="78"/>
      <c r="C43" s="79"/>
      <c r="D43" s="79"/>
      <c r="E43" s="79"/>
      <c r="F43" s="79"/>
      <c r="G43" s="92"/>
    </row>
    <row r="44" spans="2:7" ht="12.75">
      <c r="B44" s="78"/>
      <c r="C44" s="79"/>
      <c r="D44" s="79"/>
      <c r="E44" s="79"/>
      <c r="F44" s="79"/>
      <c r="G44" s="92"/>
    </row>
    <row r="45" spans="2:7" ht="13.5" thickBot="1">
      <c r="B45" s="96"/>
      <c r="C45" s="97"/>
      <c r="D45" s="97"/>
      <c r="E45" s="97"/>
      <c r="F45" s="97"/>
      <c r="G45" s="108"/>
    </row>
    <row r="46" ht="13.5" thickTop="1"/>
  </sheetData>
  <sheetProtection/>
  <mergeCells count="28">
    <mergeCell ref="I9:N9"/>
    <mergeCell ref="I10:N10"/>
    <mergeCell ref="I11:N11"/>
    <mergeCell ref="C2:G2"/>
    <mergeCell ref="F11:F12"/>
    <mergeCell ref="B18:C18"/>
    <mergeCell ref="B19:C19"/>
    <mergeCell ref="L12:M12"/>
    <mergeCell ref="B11:C12"/>
    <mergeCell ref="D11:D12"/>
    <mergeCell ref="E11:E12"/>
    <mergeCell ref="B14:C14"/>
    <mergeCell ref="B15:C15"/>
    <mergeCell ref="B16:C16"/>
    <mergeCell ref="B17:C17"/>
    <mergeCell ref="B40:D40"/>
    <mergeCell ref="E40:G40"/>
    <mergeCell ref="B20:C20"/>
    <mergeCell ref="B21:C21"/>
    <mergeCell ref="B22:C22"/>
    <mergeCell ref="B23:C23"/>
    <mergeCell ref="B24:C24"/>
    <mergeCell ref="B25:C25"/>
    <mergeCell ref="B28:C28"/>
    <mergeCell ref="B36:D36"/>
    <mergeCell ref="E36:G36"/>
    <mergeCell ref="B39:D39"/>
    <mergeCell ref="E39:G39"/>
  </mergeCells>
  <printOptions/>
  <pageMargins left="0.25" right="0.24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20"/>
  <sheetViews>
    <sheetView tabSelected="1" zoomScaleSheetLayoutView="100" zoomScalePageLayoutView="0" workbookViewId="0" topLeftCell="A706">
      <selection activeCell="C684" sqref="C684"/>
    </sheetView>
  </sheetViews>
  <sheetFormatPr defaultColWidth="11.421875" defaultRowHeight="12.75"/>
  <cols>
    <col min="1" max="1" width="1.8515625" style="72" customWidth="1"/>
    <col min="2" max="2" width="11.8515625" style="72" bestFit="1" customWidth="1"/>
    <col min="3" max="3" width="10.8515625" style="72" customWidth="1"/>
    <col min="4" max="4" width="11.421875" style="72" customWidth="1"/>
    <col min="5" max="5" width="17.00390625" style="72" customWidth="1"/>
    <col min="6" max="6" width="11.421875" style="72" customWidth="1"/>
    <col min="7" max="7" width="11.7109375" style="72" bestFit="1" customWidth="1"/>
    <col min="8" max="8" width="18.57421875" style="72" bestFit="1" customWidth="1"/>
    <col min="9" max="9" width="12.8515625" style="72" bestFit="1" customWidth="1"/>
    <col min="10" max="16384" width="11.421875" style="72" customWidth="1"/>
  </cols>
  <sheetData>
    <row r="1" spans="7:8" ht="12.75">
      <c r="G1" s="337"/>
      <c r="H1" s="337"/>
    </row>
    <row r="3" spans="4:8" ht="22.5">
      <c r="D3" s="338" t="s">
        <v>0</v>
      </c>
      <c r="E3" s="338"/>
      <c r="F3" s="338"/>
      <c r="G3" s="338"/>
      <c r="H3" s="338"/>
    </row>
    <row r="4" spans="4:8" ht="12.75">
      <c r="D4" s="347" t="s">
        <v>178</v>
      </c>
      <c r="E4" s="347"/>
      <c r="F4" s="347"/>
      <c r="G4" s="347"/>
      <c r="H4" s="347"/>
    </row>
    <row r="5" spans="4:8" ht="12.75">
      <c r="D5" s="339" t="s">
        <v>4</v>
      </c>
      <c r="E5" s="339"/>
      <c r="F5" s="339"/>
      <c r="G5" s="339"/>
      <c r="H5" s="339"/>
    </row>
    <row r="6" spans="4:8" ht="12.75">
      <c r="D6" s="339"/>
      <c r="E6" s="339"/>
      <c r="F6" s="339"/>
      <c r="G6" s="339"/>
      <c r="H6" s="339"/>
    </row>
    <row r="8" spans="4:6" ht="12.75">
      <c r="D8" s="339"/>
      <c r="E8" s="339"/>
      <c r="F8" s="339"/>
    </row>
    <row r="10" ht="13.5" thickBot="1"/>
    <row r="11" spans="2:8" s="76" customFormat="1" ht="14.25" thickBot="1" thickTop="1">
      <c r="B11" s="109" t="s">
        <v>37</v>
      </c>
      <c r="C11" s="202"/>
      <c r="D11" s="348" t="s">
        <v>39</v>
      </c>
      <c r="E11" s="349"/>
      <c r="F11" s="350"/>
      <c r="G11" s="109" t="s">
        <v>40</v>
      </c>
      <c r="H11" s="109" t="s">
        <v>1</v>
      </c>
    </row>
    <row r="12" spans="2:8" ht="13.5" thickTop="1">
      <c r="B12" s="99"/>
      <c r="C12" s="100"/>
      <c r="D12" s="100"/>
      <c r="E12" s="100"/>
      <c r="F12" s="100"/>
      <c r="G12" s="100"/>
      <c r="H12" s="101"/>
    </row>
    <row r="13" spans="2:9" ht="12.75">
      <c r="B13" s="78"/>
      <c r="C13" s="79"/>
      <c r="D13" s="80" t="s">
        <v>41</v>
      </c>
      <c r="E13" s="79"/>
      <c r="F13" s="79"/>
      <c r="G13" s="79"/>
      <c r="H13" s="110">
        <v>282931.68</v>
      </c>
      <c r="I13" s="82"/>
    </row>
    <row r="14" spans="2:9" ht="12.75">
      <c r="B14" s="78"/>
      <c r="C14" s="79"/>
      <c r="D14" s="79"/>
      <c r="E14" s="79"/>
      <c r="F14" s="79"/>
      <c r="G14" s="79"/>
      <c r="H14" s="92"/>
      <c r="I14" s="82"/>
    </row>
    <row r="15" spans="2:9" ht="12.75">
      <c r="B15" s="78"/>
      <c r="C15" s="79"/>
      <c r="D15" s="79"/>
      <c r="E15" s="79"/>
      <c r="F15" s="79"/>
      <c r="G15" s="79"/>
      <c r="H15" s="92"/>
      <c r="I15" s="82"/>
    </row>
    <row r="16" spans="2:8" ht="12.75">
      <c r="B16" s="78"/>
      <c r="C16" s="79"/>
      <c r="D16" s="111"/>
      <c r="E16" s="79"/>
      <c r="F16" s="79"/>
      <c r="G16" s="79"/>
      <c r="H16" s="92"/>
    </row>
    <row r="17" spans="2:8" ht="12.75">
      <c r="B17" s="78"/>
      <c r="C17" s="79"/>
      <c r="D17" s="79"/>
      <c r="E17" s="79"/>
      <c r="F17" s="79"/>
      <c r="G17" s="79"/>
      <c r="H17" s="92"/>
    </row>
    <row r="18" spans="2:8" ht="12.75">
      <c r="B18" s="78"/>
      <c r="C18" s="79"/>
      <c r="D18" s="80" t="s">
        <v>43</v>
      </c>
      <c r="E18" s="79"/>
      <c r="F18" s="79"/>
      <c r="G18" s="79"/>
      <c r="H18" s="81">
        <f>SUM(G19:G76)</f>
        <v>194815.06000000003</v>
      </c>
    </row>
    <row r="19" spans="2:8" ht="12.75">
      <c r="B19" s="252">
        <v>40442</v>
      </c>
      <c r="C19" s="246"/>
      <c r="D19" s="241" t="s">
        <v>88</v>
      </c>
      <c r="E19" s="242"/>
      <c r="G19" s="236">
        <v>250</v>
      </c>
      <c r="H19" s="112"/>
    </row>
    <row r="20" spans="2:8" ht="12.75">
      <c r="B20" s="252">
        <v>40968</v>
      </c>
      <c r="C20" s="246"/>
      <c r="D20" s="241" t="s">
        <v>102</v>
      </c>
      <c r="E20" s="242"/>
      <c r="G20" s="236">
        <v>800</v>
      </c>
      <c r="H20" s="112"/>
    </row>
    <row r="21" spans="2:8" ht="12.75">
      <c r="B21" s="252">
        <v>41060</v>
      </c>
      <c r="C21" s="247"/>
      <c r="D21" s="241" t="s">
        <v>104</v>
      </c>
      <c r="E21" s="242"/>
      <c r="G21" s="236">
        <v>440</v>
      </c>
      <c r="H21" s="112"/>
    </row>
    <row r="22" spans="2:8" ht="12.75">
      <c r="B22" s="253">
        <v>41079</v>
      </c>
      <c r="C22" s="248"/>
      <c r="D22" s="243" t="s">
        <v>105</v>
      </c>
      <c r="E22" s="243"/>
      <c r="G22" s="237">
        <v>750</v>
      </c>
      <c r="H22" s="112"/>
    </row>
    <row r="23" spans="2:8" ht="12.75">
      <c r="B23" s="254">
        <v>41088</v>
      </c>
      <c r="C23" s="249"/>
      <c r="D23" s="241" t="s">
        <v>106</v>
      </c>
      <c r="E23" s="242"/>
      <c r="G23" s="236">
        <v>1035.88</v>
      </c>
      <c r="H23" s="112"/>
    </row>
    <row r="24" spans="2:8" ht="12.75">
      <c r="B24" s="255" t="s">
        <v>141</v>
      </c>
      <c r="C24" s="250"/>
      <c r="D24" s="244" t="s">
        <v>118</v>
      </c>
      <c r="E24" s="242"/>
      <c r="F24" s="79"/>
      <c r="G24" s="238">
        <v>350</v>
      </c>
      <c r="H24" s="112"/>
    </row>
    <row r="25" spans="2:8" ht="12.75">
      <c r="B25" s="255" t="s">
        <v>142</v>
      </c>
      <c r="C25" s="250"/>
      <c r="D25" s="244" t="s">
        <v>119</v>
      </c>
      <c r="E25" s="242"/>
      <c r="F25" s="79"/>
      <c r="G25" s="238">
        <v>350</v>
      </c>
      <c r="H25" s="112"/>
    </row>
    <row r="26" spans="2:8" ht="12.75">
      <c r="B26" s="255" t="s">
        <v>142</v>
      </c>
      <c r="C26" s="247"/>
      <c r="D26" s="244" t="s">
        <v>120</v>
      </c>
      <c r="E26" s="242"/>
      <c r="F26" s="79"/>
      <c r="G26" s="236">
        <v>1050</v>
      </c>
      <c r="H26" s="112"/>
    </row>
    <row r="27" spans="2:8" ht="12.75">
      <c r="B27" s="255" t="s">
        <v>143</v>
      </c>
      <c r="C27" s="247"/>
      <c r="D27" s="244" t="s">
        <v>121</v>
      </c>
      <c r="E27" s="242"/>
      <c r="F27" s="79"/>
      <c r="G27" s="236">
        <v>4200</v>
      </c>
      <c r="H27" s="112"/>
    </row>
    <row r="28" spans="2:8" ht="12.75">
      <c r="B28" s="255" t="s">
        <v>143</v>
      </c>
      <c r="C28" s="247"/>
      <c r="D28" s="242" t="s">
        <v>122</v>
      </c>
      <c r="E28" s="242"/>
      <c r="F28" s="79"/>
      <c r="G28" s="239">
        <v>3150</v>
      </c>
      <c r="H28" s="112"/>
    </row>
    <row r="29" spans="2:8" ht="12.75">
      <c r="B29" s="255" t="s">
        <v>143</v>
      </c>
      <c r="C29" s="247"/>
      <c r="D29" s="244" t="s">
        <v>123</v>
      </c>
      <c r="E29" s="242"/>
      <c r="F29" s="79"/>
      <c r="G29" s="236">
        <v>1050</v>
      </c>
      <c r="H29" s="112"/>
    </row>
    <row r="30" spans="2:8" ht="12.75">
      <c r="B30" s="255" t="s">
        <v>143</v>
      </c>
      <c r="C30" s="247"/>
      <c r="D30" s="244" t="s">
        <v>124</v>
      </c>
      <c r="E30" s="242"/>
      <c r="F30" s="79"/>
      <c r="G30" s="236">
        <v>350</v>
      </c>
      <c r="H30" s="112"/>
    </row>
    <row r="31" spans="2:8" ht="12.75">
      <c r="B31" s="255">
        <v>41155</v>
      </c>
      <c r="C31" s="247"/>
      <c r="D31" s="244" t="s">
        <v>125</v>
      </c>
      <c r="E31" s="242"/>
      <c r="F31" s="79"/>
      <c r="G31" s="239">
        <v>696</v>
      </c>
      <c r="H31" s="112"/>
    </row>
    <row r="32" spans="2:8" ht="12.75">
      <c r="B32" s="255" t="s">
        <v>144</v>
      </c>
      <c r="C32" s="251"/>
      <c r="D32" s="244" t="s">
        <v>126</v>
      </c>
      <c r="E32" s="242"/>
      <c r="F32" s="79"/>
      <c r="G32" s="238">
        <v>4500</v>
      </c>
      <c r="H32" s="112"/>
    </row>
    <row r="33" spans="2:8" ht="12.75">
      <c r="B33" s="255" t="s">
        <v>144</v>
      </c>
      <c r="C33" s="251"/>
      <c r="D33" s="244" t="s">
        <v>127</v>
      </c>
      <c r="E33" s="242"/>
      <c r="F33" s="79"/>
      <c r="G33" s="238">
        <v>1500</v>
      </c>
      <c r="H33" s="112"/>
    </row>
    <row r="34" spans="2:8" ht="12.75">
      <c r="B34" s="255" t="s">
        <v>145</v>
      </c>
      <c r="C34" s="251"/>
      <c r="D34" s="244" t="s">
        <v>128</v>
      </c>
      <c r="E34" s="242"/>
      <c r="F34" s="79"/>
      <c r="G34" s="238">
        <v>1050</v>
      </c>
      <c r="H34" s="112"/>
    </row>
    <row r="35" spans="2:8" ht="12.75">
      <c r="B35" s="255">
        <v>41165</v>
      </c>
      <c r="C35" s="251"/>
      <c r="D35" s="244" t="s">
        <v>129</v>
      </c>
      <c r="E35" s="242"/>
      <c r="F35" s="79"/>
      <c r="G35" s="240">
        <v>700</v>
      </c>
      <c r="H35" s="112"/>
    </row>
    <row r="36" spans="2:8" ht="12.75">
      <c r="B36" s="255" t="s">
        <v>145</v>
      </c>
      <c r="C36" s="251"/>
      <c r="D36" s="244" t="s">
        <v>130</v>
      </c>
      <c r="E36" s="242"/>
      <c r="F36" s="79"/>
      <c r="G36" s="238">
        <v>350</v>
      </c>
      <c r="H36" s="112"/>
    </row>
    <row r="37" spans="2:8" ht="12.75">
      <c r="B37" s="255" t="s">
        <v>145</v>
      </c>
      <c r="C37" s="251"/>
      <c r="D37" s="244" t="s">
        <v>131</v>
      </c>
      <c r="E37" s="242"/>
      <c r="F37" s="79"/>
      <c r="G37" s="238">
        <v>1050</v>
      </c>
      <c r="H37" s="112"/>
    </row>
    <row r="38" spans="2:8" ht="12.75">
      <c r="B38" s="255" t="s">
        <v>145</v>
      </c>
      <c r="C38" s="251"/>
      <c r="D38" s="244" t="s">
        <v>120</v>
      </c>
      <c r="E38" s="242"/>
      <c r="F38" s="79"/>
      <c r="G38" s="238">
        <v>700</v>
      </c>
      <c r="H38" s="112"/>
    </row>
    <row r="39" spans="2:8" ht="12.75">
      <c r="B39" s="255">
        <v>41171</v>
      </c>
      <c r="C39" s="251"/>
      <c r="D39" s="245" t="s">
        <v>132</v>
      </c>
      <c r="E39" s="242"/>
      <c r="F39" s="79"/>
      <c r="G39" s="240">
        <v>4500</v>
      </c>
      <c r="H39" s="112"/>
    </row>
    <row r="40" spans="2:8" ht="12.75">
      <c r="B40" s="255" t="s">
        <v>146</v>
      </c>
      <c r="C40" s="251"/>
      <c r="D40" s="244" t="s">
        <v>133</v>
      </c>
      <c r="E40" s="242"/>
      <c r="F40" s="79"/>
      <c r="G40" s="238">
        <v>700</v>
      </c>
      <c r="H40" s="112"/>
    </row>
    <row r="41" spans="2:8" ht="12.75">
      <c r="B41" s="255" t="s">
        <v>146</v>
      </c>
      <c r="C41" s="251"/>
      <c r="D41" s="244" t="s">
        <v>134</v>
      </c>
      <c r="E41" s="242"/>
      <c r="F41" s="79"/>
      <c r="G41" s="238">
        <v>700</v>
      </c>
      <c r="H41" s="112"/>
    </row>
    <row r="42" spans="2:8" ht="12.75">
      <c r="B42" s="255" t="s">
        <v>146</v>
      </c>
      <c r="C42" s="251"/>
      <c r="D42" s="244" t="s">
        <v>135</v>
      </c>
      <c r="E42" s="242"/>
      <c r="F42" s="79"/>
      <c r="G42" s="238">
        <v>700</v>
      </c>
      <c r="H42" s="112"/>
    </row>
    <row r="43" spans="2:8" ht="12.75">
      <c r="B43" s="255" t="s">
        <v>146</v>
      </c>
      <c r="C43" s="251"/>
      <c r="D43" s="244" t="s">
        <v>136</v>
      </c>
      <c r="E43" s="242"/>
      <c r="F43" s="79"/>
      <c r="G43" s="238">
        <v>350</v>
      </c>
      <c r="H43" s="112"/>
    </row>
    <row r="44" spans="2:8" ht="12.75">
      <c r="B44" s="256" t="s">
        <v>146</v>
      </c>
      <c r="C44" s="247"/>
      <c r="D44" s="244" t="s">
        <v>137</v>
      </c>
      <c r="E44" s="242"/>
      <c r="F44" s="79"/>
      <c r="G44" s="238">
        <v>350</v>
      </c>
      <c r="H44" s="112"/>
    </row>
    <row r="45" spans="2:8" ht="12.75">
      <c r="B45" s="256" t="s">
        <v>147</v>
      </c>
      <c r="C45" s="247"/>
      <c r="D45" s="244" t="s">
        <v>138</v>
      </c>
      <c r="E45" s="242"/>
      <c r="F45" s="79"/>
      <c r="G45" s="238">
        <v>6771</v>
      </c>
      <c r="H45" s="112"/>
    </row>
    <row r="46" spans="2:8" ht="12.75">
      <c r="B46" s="256" t="s">
        <v>147</v>
      </c>
      <c r="C46" s="251"/>
      <c r="D46" s="244" t="s">
        <v>139</v>
      </c>
      <c r="E46" s="242"/>
      <c r="F46" s="79"/>
      <c r="G46" s="238">
        <v>4500</v>
      </c>
      <c r="H46" s="112"/>
    </row>
    <row r="47" spans="2:8" ht="12.75">
      <c r="B47" s="256" t="s">
        <v>148</v>
      </c>
      <c r="C47" s="251"/>
      <c r="D47" s="244" t="s">
        <v>140</v>
      </c>
      <c r="E47" s="242"/>
      <c r="F47" s="79"/>
      <c r="G47" s="238">
        <v>4286.69</v>
      </c>
      <c r="H47" s="112"/>
    </row>
    <row r="48" spans="2:8" ht="12.75">
      <c r="B48" s="256" t="s">
        <v>148</v>
      </c>
      <c r="C48" s="251"/>
      <c r="D48" s="244" t="s">
        <v>150</v>
      </c>
      <c r="E48" s="125"/>
      <c r="F48" s="79"/>
      <c r="G48" s="238">
        <v>6329</v>
      </c>
      <c r="H48" s="112"/>
    </row>
    <row r="49" spans="2:8" ht="12.75">
      <c r="B49" s="256" t="s">
        <v>149</v>
      </c>
      <c r="C49" s="251"/>
      <c r="D49" s="244" t="s">
        <v>151</v>
      </c>
      <c r="E49" s="125"/>
      <c r="F49" s="79"/>
      <c r="G49" s="238">
        <v>3551.4</v>
      </c>
      <c r="H49" s="112"/>
    </row>
    <row r="50" spans="2:8" ht="12.75">
      <c r="B50" s="256" t="s">
        <v>149</v>
      </c>
      <c r="C50" s="247"/>
      <c r="D50" s="244" t="s">
        <v>152</v>
      </c>
      <c r="E50" s="125"/>
      <c r="F50" s="79"/>
      <c r="G50" s="238">
        <v>1500</v>
      </c>
      <c r="H50" s="112"/>
    </row>
    <row r="51" spans="2:8" ht="12.75">
      <c r="B51" s="256" t="s">
        <v>149</v>
      </c>
      <c r="C51" s="247"/>
      <c r="D51" s="244" t="s">
        <v>153</v>
      </c>
      <c r="E51" s="125"/>
      <c r="F51" s="79"/>
      <c r="G51" s="238">
        <v>1688</v>
      </c>
      <c r="H51" s="112"/>
    </row>
    <row r="52" spans="2:8" ht="12.75">
      <c r="B52" s="256" t="s">
        <v>149</v>
      </c>
      <c r="C52" s="247"/>
      <c r="D52" s="244" t="s">
        <v>156</v>
      </c>
      <c r="E52" s="125"/>
      <c r="F52" s="79"/>
      <c r="G52" s="238">
        <v>1500</v>
      </c>
      <c r="H52" s="112"/>
    </row>
    <row r="53" spans="2:8" ht="12.75">
      <c r="B53" s="256" t="s">
        <v>149</v>
      </c>
      <c r="C53" s="247"/>
      <c r="D53" s="244" t="s">
        <v>157</v>
      </c>
      <c r="E53" s="125"/>
      <c r="F53" s="79"/>
      <c r="G53" s="238">
        <v>295</v>
      </c>
      <c r="H53" s="112"/>
    </row>
    <row r="54" spans="2:8" ht="12.75">
      <c r="B54" s="256" t="s">
        <v>149</v>
      </c>
      <c r="C54" s="247"/>
      <c r="D54" s="244" t="s">
        <v>158</v>
      </c>
      <c r="E54" s="125"/>
      <c r="G54" s="238">
        <v>844</v>
      </c>
      <c r="H54" s="112"/>
    </row>
    <row r="55" spans="2:8" ht="12.75">
      <c r="B55" s="256" t="s">
        <v>149</v>
      </c>
      <c r="C55" s="247"/>
      <c r="D55" s="244" t="s">
        <v>159</v>
      </c>
      <c r="E55" s="79"/>
      <c r="F55" s="79"/>
      <c r="G55" s="238">
        <v>4000</v>
      </c>
      <c r="H55" s="112"/>
    </row>
    <row r="56" spans="2:8" ht="12.75">
      <c r="B56" s="256" t="s">
        <v>149</v>
      </c>
      <c r="C56" s="247"/>
      <c r="D56" s="244" t="s">
        <v>160</v>
      </c>
      <c r="E56" s="113"/>
      <c r="F56" s="114"/>
      <c r="G56" s="238">
        <v>1688</v>
      </c>
      <c r="H56" s="92"/>
    </row>
    <row r="57" spans="2:8" ht="12.75">
      <c r="B57" s="256" t="s">
        <v>149</v>
      </c>
      <c r="C57" s="247"/>
      <c r="D57" s="244" t="s">
        <v>161</v>
      </c>
      <c r="E57" s="113"/>
      <c r="F57" s="114"/>
      <c r="G57" s="238">
        <v>3600</v>
      </c>
      <c r="H57" s="92"/>
    </row>
    <row r="58" spans="2:8" ht="12.75">
      <c r="B58" s="256" t="s">
        <v>154</v>
      </c>
      <c r="C58" s="247"/>
      <c r="D58" s="244" t="s">
        <v>162</v>
      </c>
      <c r="E58" s="113"/>
      <c r="F58" s="114"/>
      <c r="G58" s="238">
        <v>2892</v>
      </c>
      <c r="H58" s="92"/>
    </row>
    <row r="59" spans="2:8" ht="12.75">
      <c r="B59" s="256" t="s">
        <v>154</v>
      </c>
      <c r="C59" s="247"/>
      <c r="D59" s="244" t="s">
        <v>163</v>
      </c>
      <c r="E59" s="113"/>
      <c r="F59" s="114"/>
      <c r="G59" s="238">
        <v>8905</v>
      </c>
      <c r="H59" s="92"/>
    </row>
    <row r="60" spans="2:8" ht="12.75">
      <c r="B60" s="256" t="s">
        <v>155</v>
      </c>
      <c r="C60" s="247"/>
      <c r="D60" s="244" t="s">
        <v>164</v>
      </c>
      <c r="E60" s="113"/>
      <c r="F60" s="114"/>
      <c r="G60" s="238">
        <v>3842.52</v>
      </c>
      <c r="H60" s="92"/>
    </row>
    <row r="61" spans="2:8" ht="12.75">
      <c r="B61" s="256" t="s">
        <v>155</v>
      </c>
      <c r="C61" s="247"/>
      <c r="D61" s="244" t="s">
        <v>165</v>
      </c>
      <c r="E61" s="113"/>
      <c r="F61" s="88"/>
      <c r="G61" s="238">
        <v>3321.11</v>
      </c>
      <c r="H61" s="92"/>
    </row>
    <row r="62" spans="2:8" ht="12.75">
      <c r="B62" s="256" t="s">
        <v>155</v>
      </c>
      <c r="C62" s="247"/>
      <c r="D62" s="244" t="s">
        <v>166</v>
      </c>
      <c r="E62" s="113"/>
      <c r="F62" s="88"/>
      <c r="G62" s="238">
        <v>11735.48</v>
      </c>
      <c r="H62" s="92"/>
    </row>
    <row r="63" spans="2:8" ht="12.75">
      <c r="B63" s="256" t="s">
        <v>155</v>
      </c>
      <c r="C63" s="247"/>
      <c r="D63" s="244" t="s">
        <v>167</v>
      </c>
      <c r="E63" s="113"/>
      <c r="F63" s="88"/>
      <c r="G63" s="238">
        <v>5800</v>
      </c>
      <c r="H63" s="92"/>
    </row>
    <row r="64" spans="2:8" ht="12.75">
      <c r="B64" s="256" t="s">
        <v>155</v>
      </c>
      <c r="C64" s="247"/>
      <c r="D64" s="244" t="s">
        <v>168</v>
      </c>
      <c r="E64" s="113"/>
      <c r="F64" s="88"/>
      <c r="G64" s="238">
        <v>5568</v>
      </c>
      <c r="H64" s="119"/>
    </row>
    <row r="65" spans="2:8" ht="12.75">
      <c r="B65" s="256" t="s">
        <v>155</v>
      </c>
      <c r="C65" s="247"/>
      <c r="D65" s="244" t="s">
        <v>169</v>
      </c>
      <c r="E65" s="113"/>
      <c r="F65" s="88"/>
      <c r="G65" s="238">
        <v>40850</v>
      </c>
      <c r="H65" s="92"/>
    </row>
    <row r="66" spans="2:8" ht="12.75">
      <c r="B66" s="256" t="s">
        <v>155</v>
      </c>
      <c r="C66" s="247"/>
      <c r="D66" s="244" t="s">
        <v>101</v>
      </c>
      <c r="E66" s="113"/>
      <c r="F66" s="88"/>
      <c r="G66" s="238">
        <v>5494.32</v>
      </c>
      <c r="H66" s="92"/>
    </row>
    <row r="67" spans="2:8" ht="12.75">
      <c r="B67" s="256" t="s">
        <v>155</v>
      </c>
      <c r="C67" s="247"/>
      <c r="D67" s="244" t="s">
        <v>170</v>
      </c>
      <c r="E67" s="113"/>
      <c r="F67" s="88"/>
      <c r="G67" s="238">
        <v>1000</v>
      </c>
      <c r="H67" s="92"/>
    </row>
    <row r="68" spans="2:8" ht="12.75">
      <c r="B68" s="256" t="s">
        <v>155</v>
      </c>
      <c r="C68" s="247"/>
      <c r="D68" s="244" t="s">
        <v>169</v>
      </c>
      <c r="E68" s="113"/>
      <c r="F68" s="88"/>
      <c r="G68" s="238">
        <v>2400.04</v>
      </c>
      <c r="H68" s="92"/>
    </row>
    <row r="69" spans="2:8" ht="12.75">
      <c r="B69" s="256" t="s">
        <v>155</v>
      </c>
      <c r="C69" s="247"/>
      <c r="D69" s="244" t="s">
        <v>171</v>
      </c>
      <c r="E69" s="113"/>
      <c r="F69" s="88"/>
      <c r="G69" s="238">
        <v>998</v>
      </c>
      <c r="H69" s="92"/>
    </row>
    <row r="70" spans="2:8" ht="12.75">
      <c r="B70" s="256" t="s">
        <v>155</v>
      </c>
      <c r="C70" s="247"/>
      <c r="D70" s="244" t="s">
        <v>168</v>
      </c>
      <c r="E70" s="113"/>
      <c r="F70" s="88"/>
      <c r="G70" s="238">
        <v>5323.24</v>
      </c>
      <c r="H70" s="92"/>
    </row>
    <row r="71" spans="2:8" ht="12.75">
      <c r="B71" s="256" t="s">
        <v>155</v>
      </c>
      <c r="C71" s="247"/>
      <c r="D71" s="244" t="s">
        <v>173</v>
      </c>
      <c r="E71" s="113"/>
      <c r="F71" s="88"/>
      <c r="G71" s="238">
        <v>6977.4</v>
      </c>
      <c r="H71" s="92"/>
    </row>
    <row r="72" spans="2:8" ht="12.75">
      <c r="B72" s="256" t="s">
        <v>155</v>
      </c>
      <c r="C72" s="247"/>
      <c r="D72" s="244" t="s">
        <v>168</v>
      </c>
      <c r="E72" s="113"/>
      <c r="F72" s="88"/>
      <c r="G72" s="238">
        <v>6612</v>
      </c>
      <c r="H72" s="92"/>
    </row>
    <row r="73" spans="2:8" ht="12.75">
      <c r="B73" s="256" t="s">
        <v>155</v>
      </c>
      <c r="C73" s="247"/>
      <c r="D73" s="244" t="s">
        <v>174</v>
      </c>
      <c r="E73" s="113"/>
      <c r="F73" s="88"/>
      <c r="G73" s="238">
        <v>3400</v>
      </c>
      <c r="H73" s="92"/>
    </row>
    <row r="74" spans="2:8" ht="12.75">
      <c r="B74" s="256" t="s">
        <v>155</v>
      </c>
      <c r="C74" s="247"/>
      <c r="D74" s="244" t="s">
        <v>175</v>
      </c>
      <c r="E74" s="113"/>
      <c r="F74" s="88"/>
      <c r="G74" s="238">
        <v>4956</v>
      </c>
      <c r="H74" s="92"/>
    </row>
    <row r="75" spans="2:8" ht="12.75">
      <c r="B75" s="256" t="s">
        <v>155</v>
      </c>
      <c r="C75" s="247"/>
      <c r="D75" s="244" t="s">
        <v>176</v>
      </c>
      <c r="E75" s="113"/>
      <c r="F75" s="88"/>
      <c r="G75" s="238">
        <v>1102</v>
      </c>
      <c r="H75" s="92"/>
    </row>
    <row r="76" spans="2:8" ht="12.75">
      <c r="B76" s="256" t="s">
        <v>172</v>
      </c>
      <c r="C76" s="247"/>
      <c r="D76" s="244" t="s">
        <v>177</v>
      </c>
      <c r="E76" s="113"/>
      <c r="F76" s="88"/>
      <c r="G76" s="238">
        <v>1462.98</v>
      </c>
      <c r="H76" s="92"/>
    </row>
    <row r="77" spans="2:8" ht="12.75">
      <c r="B77" s="256"/>
      <c r="C77" s="120"/>
      <c r="D77" s="117"/>
      <c r="E77" s="113"/>
      <c r="F77" s="88"/>
      <c r="G77" s="116"/>
      <c r="H77" s="92"/>
    </row>
    <row r="78" spans="2:8" ht="12.75">
      <c r="B78" s="256"/>
      <c r="C78" s="120"/>
      <c r="D78" s="117"/>
      <c r="E78" s="113"/>
      <c r="F78" s="88"/>
      <c r="G78" s="116"/>
      <c r="H78" s="92"/>
    </row>
    <row r="79" spans="2:8" ht="12.75">
      <c r="B79" s="256"/>
      <c r="C79" s="120"/>
      <c r="D79" s="117"/>
      <c r="E79" s="113"/>
      <c r="F79" s="88"/>
      <c r="G79" s="116"/>
      <c r="H79" s="92"/>
    </row>
    <row r="80" spans="2:8" ht="12.75">
      <c r="B80" s="256"/>
      <c r="C80" s="120"/>
      <c r="D80" s="117"/>
      <c r="E80" s="113"/>
      <c r="F80" s="88"/>
      <c r="G80" s="116"/>
      <c r="H80" s="92"/>
    </row>
    <row r="81" spans="2:8" ht="12.75">
      <c r="B81" s="115"/>
      <c r="C81" s="120"/>
      <c r="D81" s="118" t="s">
        <v>85</v>
      </c>
      <c r="E81" s="113"/>
      <c r="F81" s="88"/>
      <c r="G81" s="116"/>
      <c r="H81" s="95">
        <v>0</v>
      </c>
    </row>
    <row r="82" spans="2:8" ht="12.75">
      <c r="B82" s="115"/>
      <c r="C82" s="120"/>
      <c r="D82" s="117"/>
      <c r="E82" s="113"/>
      <c r="F82" s="88"/>
      <c r="G82" s="116"/>
      <c r="H82" s="92"/>
    </row>
    <row r="83" spans="2:8" ht="12.75">
      <c r="B83" s="78"/>
      <c r="C83" s="79"/>
      <c r="D83" s="80"/>
      <c r="E83" s="79"/>
      <c r="F83" s="79"/>
      <c r="G83" s="79"/>
      <c r="H83" s="121"/>
    </row>
    <row r="84" spans="2:8" ht="12.75">
      <c r="B84" s="78"/>
      <c r="C84" s="79"/>
      <c r="D84" s="90"/>
      <c r="E84" s="79"/>
      <c r="F84" s="79"/>
      <c r="G84" s="91"/>
      <c r="H84" s="92"/>
    </row>
    <row r="85" spans="2:8" ht="12.75">
      <c r="B85" s="78"/>
      <c r="C85" s="79"/>
      <c r="D85" s="90"/>
      <c r="E85" s="79"/>
      <c r="F85" s="79"/>
      <c r="G85" s="91"/>
      <c r="H85" s="92"/>
    </row>
    <row r="86" spans="2:8" ht="12.75">
      <c r="B86" s="78"/>
      <c r="C86" s="79"/>
      <c r="D86" s="79"/>
      <c r="E86" s="79"/>
      <c r="F86" s="79"/>
      <c r="G86" s="79"/>
      <c r="H86" s="92"/>
    </row>
    <row r="87" spans="2:8" ht="13.5" thickBot="1">
      <c r="B87" s="96"/>
      <c r="C87" s="97"/>
      <c r="D87" s="122" t="s">
        <v>44</v>
      </c>
      <c r="E87" s="97"/>
      <c r="F87" s="97"/>
      <c r="G87" s="97"/>
      <c r="H87" s="123">
        <f>H13-H18+H81</f>
        <v>88116.61999999997</v>
      </c>
    </row>
    <row r="88" spans="2:8" ht="13.5" thickTop="1">
      <c r="B88" s="79"/>
      <c r="C88" s="79"/>
      <c r="D88" s="79"/>
      <c r="E88" s="79"/>
      <c r="F88" s="79"/>
      <c r="G88" s="79"/>
      <c r="H88" s="79"/>
    </row>
    <row r="89" spans="2:8" ht="12.75">
      <c r="B89" s="79"/>
      <c r="C89" s="79"/>
      <c r="D89" s="79"/>
      <c r="E89" s="79"/>
      <c r="F89" s="79"/>
      <c r="G89" s="79"/>
      <c r="H89" s="79"/>
    </row>
    <row r="90" spans="2:8" ht="12.75">
      <c r="B90" s="79"/>
      <c r="C90" s="79"/>
      <c r="D90" s="79"/>
      <c r="E90" s="79"/>
      <c r="F90" s="79"/>
      <c r="G90" s="79"/>
      <c r="H90" s="79"/>
    </row>
    <row r="91" spans="2:8" ht="12.75">
      <c r="B91" s="79"/>
      <c r="C91" s="79"/>
      <c r="D91" s="79"/>
      <c r="E91" s="79"/>
      <c r="F91" s="79"/>
      <c r="G91" s="79"/>
      <c r="H91" s="79"/>
    </row>
    <row r="92" spans="2:8" ht="12.75">
      <c r="B92" s="79"/>
      <c r="C92" s="79"/>
      <c r="D92" s="79"/>
      <c r="E92" s="79"/>
      <c r="F92" s="79"/>
      <c r="G92" s="79"/>
      <c r="H92" s="79"/>
    </row>
    <row r="93" spans="2:8" ht="12.75">
      <c r="B93" s="79"/>
      <c r="C93" s="79"/>
      <c r="D93" s="79"/>
      <c r="E93" s="79"/>
      <c r="F93" s="79"/>
      <c r="G93" s="79"/>
      <c r="H93" s="79"/>
    </row>
    <row r="94" spans="2:8" ht="12.75">
      <c r="B94" s="79"/>
      <c r="C94" s="79"/>
      <c r="D94" s="79"/>
      <c r="E94" s="79"/>
      <c r="F94" s="79"/>
      <c r="G94" s="79"/>
      <c r="H94" s="79"/>
    </row>
    <row r="95" spans="2:8" ht="12.75">
      <c r="B95" s="79"/>
      <c r="C95" s="79"/>
      <c r="D95" s="79"/>
      <c r="E95" s="79"/>
      <c r="F95" s="79"/>
      <c r="G95" s="79"/>
      <c r="H95" s="79"/>
    </row>
    <row r="96" spans="2:8" ht="12.75">
      <c r="B96" s="79"/>
      <c r="C96" s="79"/>
      <c r="D96" s="79"/>
      <c r="E96" s="79"/>
      <c r="F96" s="79"/>
      <c r="G96" s="79"/>
      <c r="H96" s="79"/>
    </row>
    <row r="97" spans="2:8" ht="12.75">
      <c r="B97" s="79"/>
      <c r="C97" s="79"/>
      <c r="D97" s="79"/>
      <c r="E97" s="79"/>
      <c r="F97" s="79"/>
      <c r="G97" s="79"/>
      <c r="H97" s="79"/>
    </row>
    <row r="98" spans="2:8" ht="12.75">
      <c r="B98" s="79"/>
      <c r="C98" s="79"/>
      <c r="D98" s="79"/>
      <c r="E98" s="79"/>
      <c r="F98" s="79"/>
      <c r="G98" s="79"/>
      <c r="H98" s="79"/>
    </row>
    <row r="99" spans="2:8" ht="12.75">
      <c r="B99" s="79"/>
      <c r="C99" s="79"/>
      <c r="D99" s="79"/>
      <c r="E99" s="79"/>
      <c r="F99" s="79"/>
      <c r="G99" s="79"/>
      <c r="H99" s="79"/>
    </row>
    <row r="100" spans="2:8" ht="12.75">
      <c r="B100" s="79"/>
      <c r="C100" s="79"/>
      <c r="D100" s="79"/>
      <c r="E100" s="79"/>
      <c r="F100" s="79"/>
      <c r="G100" s="79"/>
      <c r="H100" s="79"/>
    </row>
    <row r="101" spans="2:8" ht="12.75">
      <c r="B101" s="79"/>
      <c r="C101" s="79"/>
      <c r="D101" s="79"/>
      <c r="E101" s="79"/>
      <c r="F101" s="79"/>
      <c r="G101" s="79"/>
      <c r="H101" s="79"/>
    </row>
    <row r="102" spans="2:8" ht="12.75">
      <c r="B102" s="79"/>
      <c r="C102" s="79"/>
      <c r="D102" s="79"/>
      <c r="E102" s="79"/>
      <c r="F102" s="79"/>
      <c r="G102" s="79"/>
      <c r="H102" s="79"/>
    </row>
    <row r="103" spans="2:8" ht="12.75">
      <c r="B103" s="79"/>
      <c r="C103" s="79"/>
      <c r="D103" s="79"/>
      <c r="E103" s="79"/>
      <c r="F103" s="79"/>
      <c r="G103" s="79"/>
      <c r="H103" s="79"/>
    </row>
    <row r="104" spans="2:8" ht="12.75">
      <c r="B104" s="79"/>
      <c r="C104" s="79"/>
      <c r="D104" s="79"/>
      <c r="E104" s="79"/>
      <c r="F104" s="79"/>
      <c r="G104" s="79"/>
      <c r="H104" s="79"/>
    </row>
    <row r="105" spans="2:8" ht="12.75">
      <c r="B105" s="79"/>
      <c r="C105" s="79"/>
      <c r="D105" s="79"/>
      <c r="E105" s="79"/>
      <c r="F105" s="79"/>
      <c r="G105" s="79"/>
      <c r="H105" s="79"/>
    </row>
    <row r="106" spans="2:8" ht="12.75">
      <c r="B106" s="79"/>
      <c r="C106" s="79"/>
      <c r="D106" s="79"/>
      <c r="E106" s="79"/>
      <c r="F106" s="79"/>
      <c r="G106" s="79"/>
      <c r="H106" s="79"/>
    </row>
    <row r="107" spans="2:8" ht="12.75">
      <c r="B107" s="79"/>
      <c r="C107" s="79"/>
      <c r="D107" s="79"/>
      <c r="E107" s="79"/>
      <c r="F107" s="79"/>
      <c r="G107" s="79"/>
      <c r="H107" s="79"/>
    </row>
    <row r="108" spans="2:8" ht="12.75">
      <c r="B108" s="79"/>
      <c r="C108" s="79"/>
      <c r="D108" s="79"/>
      <c r="E108" s="79"/>
      <c r="F108" s="79"/>
      <c r="G108" s="79"/>
      <c r="H108" s="79"/>
    </row>
    <row r="109" spans="2:8" ht="12.75">
      <c r="B109" s="79"/>
      <c r="C109" s="79"/>
      <c r="D109" s="79"/>
      <c r="E109" s="79"/>
      <c r="F109" s="79"/>
      <c r="G109" s="79"/>
      <c r="H109" s="79"/>
    </row>
    <row r="110" spans="2:8" ht="12.75">
      <c r="B110" s="79"/>
      <c r="C110" s="79"/>
      <c r="D110" s="79"/>
      <c r="E110" s="79"/>
      <c r="F110" s="79"/>
      <c r="G110" s="79"/>
      <c r="H110" s="79"/>
    </row>
    <row r="111" spans="2:8" ht="12.75">
      <c r="B111" s="79"/>
      <c r="C111" s="79"/>
      <c r="D111" s="79"/>
      <c r="E111" s="79"/>
      <c r="F111" s="79"/>
      <c r="G111" s="79"/>
      <c r="H111" s="79"/>
    </row>
    <row r="112" spans="2:8" ht="12.75">
      <c r="B112" s="79"/>
      <c r="C112" s="79"/>
      <c r="D112" s="79"/>
      <c r="E112" s="79"/>
      <c r="F112" s="79"/>
      <c r="G112" s="79"/>
      <c r="H112" s="79"/>
    </row>
    <row r="113" spans="2:8" ht="12.75">
      <c r="B113" s="79"/>
      <c r="C113" s="79"/>
      <c r="D113" s="79"/>
      <c r="E113" s="79"/>
      <c r="F113" s="79"/>
      <c r="G113" s="79"/>
      <c r="H113" s="79"/>
    </row>
    <row r="114" spans="2:8" ht="12.75">
      <c r="B114" s="79"/>
      <c r="C114" s="79"/>
      <c r="D114" s="79"/>
      <c r="E114" s="79"/>
      <c r="F114" s="79"/>
      <c r="G114" s="79"/>
      <c r="H114" s="79"/>
    </row>
    <row r="115" spans="2:8" ht="12.75">
      <c r="B115" s="79"/>
      <c r="C115" s="79"/>
      <c r="D115" s="79"/>
      <c r="E115" s="79"/>
      <c r="F115" s="79"/>
      <c r="G115" s="79"/>
      <c r="H115" s="79"/>
    </row>
    <row r="120" spans="4:8" ht="22.5">
      <c r="D120" s="338" t="s">
        <v>0</v>
      </c>
      <c r="E120" s="338"/>
      <c r="F120" s="338"/>
      <c r="G120" s="338"/>
      <c r="H120" s="338"/>
    </row>
    <row r="122" spans="4:10" ht="12.75">
      <c r="D122" s="339" t="s">
        <v>4</v>
      </c>
      <c r="E122" s="339"/>
      <c r="F122" s="339"/>
      <c r="G122" s="339"/>
      <c r="H122" s="339"/>
      <c r="I122" s="76"/>
      <c r="J122" s="76"/>
    </row>
    <row r="123" spans="4:8" ht="12.75">
      <c r="D123" s="347" t="s">
        <v>117</v>
      </c>
      <c r="E123" s="347"/>
      <c r="F123" s="347"/>
      <c r="G123" s="347"/>
      <c r="H123" s="347"/>
    </row>
    <row r="124" spans="4:9" ht="12.75">
      <c r="D124" s="340"/>
      <c r="E124" s="340"/>
      <c r="F124" s="340"/>
      <c r="G124" s="340"/>
      <c r="H124" s="340"/>
      <c r="I124" s="82"/>
    </row>
    <row r="125" ht="12.75">
      <c r="I125" s="82"/>
    </row>
    <row r="126" spans="4:9" ht="22.5">
      <c r="D126" s="73"/>
      <c r="E126" s="73"/>
      <c r="F126" s="73"/>
      <c r="G126" s="73"/>
      <c r="I126" s="82"/>
    </row>
    <row r="128" ht="13.5" thickBot="1"/>
    <row r="129" spans="1:10" s="76" customFormat="1" ht="14.25" thickBot="1" thickTop="1">
      <c r="A129" s="72"/>
      <c r="B129" s="109" t="s">
        <v>37</v>
      </c>
      <c r="C129" s="202"/>
      <c r="D129" s="348" t="s">
        <v>39</v>
      </c>
      <c r="E129" s="349"/>
      <c r="F129" s="350"/>
      <c r="G129" s="109" t="s">
        <v>40</v>
      </c>
      <c r="H129" s="109" t="s">
        <v>1</v>
      </c>
      <c r="I129" s="72"/>
      <c r="J129" s="72"/>
    </row>
    <row r="130" spans="1:8" ht="13.5" thickTop="1">
      <c r="A130" s="76"/>
      <c r="B130" s="99"/>
      <c r="C130" s="100"/>
      <c r="D130" s="100"/>
      <c r="E130" s="100"/>
      <c r="F130" s="100"/>
      <c r="G130" s="100"/>
      <c r="H130" s="101"/>
    </row>
    <row r="131" spans="2:8" ht="12.75">
      <c r="B131" s="78"/>
      <c r="C131" s="79"/>
      <c r="D131" s="80" t="s">
        <v>41</v>
      </c>
      <c r="E131" s="79"/>
      <c r="F131" s="79"/>
      <c r="G131" s="79"/>
      <c r="H131" s="124">
        <v>44281.1</v>
      </c>
    </row>
    <row r="132" spans="2:8" ht="12.75">
      <c r="B132" s="78"/>
      <c r="C132" s="79"/>
      <c r="D132" s="80"/>
      <c r="E132" s="79"/>
      <c r="F132" s="79"/>
      <c r="G132" s="79"/>
      <c r="H132" s="81"/>
    </row>
    <row r="133" spans="2:8" ht="12.75">
      <c r="B133" s="78"/>
      <c r="C133" s="79"/>
      <c r="D133" s="79"/>
      <c r="E133" s="79"/>
      <c r="F133" s="79"/>
      <c r="G133" s="79"/>
      <c r="H133" s="92"/>
    </row>
    <row r="134" spans="2:8" ht="12.75">
      <c r="B134" s="78"/>
      <c r="C134" s="79"/>
      <c r="D134" s="111" t="s">
        <v>42</v>
      </c>
      <c r="E134" s="79"/>
      <c r="F134" s="79"/>
      <c r="G134" s="79"/>
      <c r="H134" s="92"/>
    </row>
    <row r="135" spans="2:8" ht="12.75">
      <c r="B135" s="78"/>
      <c r="C135" s="79"/>
      <c r="D135" s="111"/>
      <c r="E135" s="79"/>
      <c r="F135" s="79"/>
      <c r="G135" s="79"/>
      <c r="H135" s="92"/>
    </row>
    <row r="136" spans="2:8" ht="12.75">
      <c r="B136" s="78"/>
      <c r="C136" s="79"/>
      <c r="D136" s="111"/>
      <c r="E136" s="79"/>
      <c r="F136" s="79"/>
      <c r="G136" s="79"/>
      <c r="H136" s="92"/>
    </row>
    <row r="137" spans="2:8" ht="12.75">
      <c r="B137" s="78"/>
      <c r="C137" s="79"/>
      <c r="D137" s="79"/>
      <c r="E137" s="79"/>
      <c r="F137" s="79"/>
      <c r="G137" s="79"/>
      <c r="H137" s="92"/>
    </row>
    <row r="138" spans="2:8" ht="12.75">
      <c r="B138" s="78"/>
      <c r="C138" s="79"/>
      <c r="D138" s="80" t="s">
        <v>43</v>
      </c>
      <c r="E138" s="79"/>
      <c r="F138" s="79"/>
      <c r="G138" s="79"/>
      <c r="H138" s="81">
        <f>SUM(G139:G145)</f>
        <v>35372.69</v>
      </c>
    </row>
    <row r="139" spans="2:8" ht="12.75">
      <c r="B139" s="165">
        <v>41179</v>
      </c>
      <c r="C139" s="257"/>
      <c r="D139" s="162" t="s">
        <v>179</v>
      </c>
      <c r="E139" s="113"/>
      <c r="F139" s="34"/>
      <c r="G139" s="34">
        <v>12026.69</v>
      </c>
      <c r="H139" s="92"/>
    </row>
    <row r="140" spans="2:8" ht="12.75">
      <c r="B140" s="165">
        <v>41180</v>
      </c>
      <c r="C140" s="257"/>
      <c r="D140" s="125" t="s">
        <v>168</v>
      </c>
      <c r="E140" s="79"/>
      <c r="F140" s="85"/>
      <c r="G140" s="85">
        <v>7000</v>
      </c>
      <c r="H140" s="92"/>
    </row>
    <row r="141" spans="2:8" ht="12.75">
      <c r="B141" s="165">
        <v>41180</v>
      </c>
      <c r="C141" s="257"/>
      <c r="D141" s="162" t="s">
        <v>173</v>
      </c>
      <c r="E141" s="113"/>
      <c r="F141" s="34"/>
      <c r="G141" s="34">
        <v>3000</v>
      </c>
      <c r="H141" s="92"/>
    </row>
    <row r="142" spans="2:8" ht="12.75">
      <c r="B142" s="165">
        <v>41180</v>
      </c>
      <c r="C142" s="257"/>
      <c r="D142" s="162" t="s">
        <v>168</v>
      </c>
      <c r="E142" s="113"/>
      <c r="F142" s="34"/>
      <c r="G142" s="34">
        <v>2000</v>
      </c>
      <c r="H142" s="92"/>
    </row>
    <row r="143" spans="2:8" ht="12.75">
      <c r="B143" s="165">
        <v>41180</v>
      </c>
      <c r="C143" s="257"/>
      <c r="D143" s="173" t="s">
        <v>168</v>
      </c>
      <c r="F143" s="85"/>
      <c r="G143" s="34">
        <v>2000</v>
      </c>
      <c r="H143" s="92"/>
    </row>
    <row r="144" spans="2:8" ht="12.75">
      <c r="B144" s="165">
        <v>41180</v>
      </c>
      <c r="C144" s="257"/>
      <c r="D144" s="173" t="s">
        <v>180</v>
      </c>
      <c r="E144" s="79"/>
      <c r="F144" s="85"/>
      <c r="G144" s="34">
        <v>7000</v>
      </c>
      <c r="H144" s="92"/>
    </row>
    <row r="145" spans="2:8" ht="12.75">
      <c r="B145" s="165">
        <v>41180</v>
      </c>
      <c r="C145" s="257"/>
      <c r="D145" s="125" t="s">
        <v>180</v>
      </c>
      <c r="E145" s="79"/>
      <c r="F145" s="85"/>
      <c r="G145" s="85">
        <v>2346</v>
      </c>
      <c r="H145" s="92"/>
    </row>
    <row r="146" spans="2:8" ht="12.75">
      <c r="B146" s="165"/>
      <c r="C146" s="58"/>
      <c r="D146" s="79"/>
      <c r="E146" s="79"/>
      <c r="F146" s="85"/>
      <c r="G146" s="85"/>
      <c r="H146" s="92"/>
    </row>
    <row r="147" spans="2:8" ht="12.75">
      <c r="B147" s="89"/>
      <c r="C147" s="84"/>
      <c r="D147" s="90"/>
      <c r="E147" s="79"/>
      <c r="F147" s="79"/>
      <c r="G147" s="91"/>
      <c r="H147" s="92"/>
    </row>
    <row r="148" spans="2:8" ht="12.75">
      <c r="B148" s="89"/>
      <c r="C148" s="84"/>
      <c r="D148" s="126" t="s">
        <v>83</v>
      </c>
      <c r="E148" s="79"/>
      <c r="F148" s="79"/>
      <c r="G148" s="85"/>
      <c r="H148" s="127">
        <f>SUM(G150:G153)</f>
        <v>115373</v>
      </c>
    </row>
    <row r="149" spans="2:8" ht="12.75">
      <c r="B149" s="89"/>
      <c r="C149" s="84"/>
      <c r="D149" s="79"/>
      <c r="E149" s="79"/>
      <c r="F149" s="79"/>
      <c r="G149" s="91"/>
      <c r="H149" s="92"/>
    </row>
    <row r="150" spans="2:8" ht="12.75">
      <c r="B150" s="167">
        <v>40732</v>
      </c>
      <c r="C150" s="114"/>
      <c r="D150" s="113"/>
      <c r="E150" s="113"/>
      <c r="F150" s="188"/>
      <c r="G150" s="188">
        <v>40000</v>
      </c>
      <c r="H150" s="92"/>
    </row>
    <row r="151" spans="2:8" ht="12.75">
      <c r="B151" s="167">
        <v>40801</v>
      </c>
      <c r="C151" s="114"/>
      <c r="D151" s="113"/>
      <c r="E151" s="113"/>
      <c r="F151" s="188"/>
      <c r="G151" s="188">
        <v>40000</v>
      </c>
      <c r="H151" s="92"/>
    </row>
    <row r="152" spans="2:8" ht="12.75">
      <c r="B152" s="155">
        <v>41046</v>
      </c>
      <c r="C152" s="84"/>
      <c r="D152" s="130"/>
      <c r="E152" s="79"/>
      <c r="F152" s="151"/>
      <c r="G152" s="151">
        <v>35373</v>
      </c>
      <c r="H152" s="92"/>
    </row>
    <row r="153" spans="2:10" ht="13.5" thickBot="1">
      <c r="B153" s="167"/>
      <c r="C153" s="84"/>
      <c r="D153" s="164"/>
      <c r="E153" s="79"/>
      <c r="F153" s="79"/>
      <c r="G153" s="128"/>
      <c r="H153" s="92"/>
      <c r="J153" s="82"/>
    </row>
    <row r="154" spans="2:8" ht="12.75">
      <c r="B154" s="89"/>
      <c r="C154" s="84"/>
      <c r="D154" s="90"/>
      <c r="E154" s="79"/>
      <c r="F154" s="79"/>
      <c r="G154" s="91"/>
      <c r="H154" s="92"/>
    </row>
    <row r="155" spans="2:8" ht="12.75">
      <c r="B155" s="89"/>
      <c r="C155" s="84"/>
      <c r="D155" s="90"/>
      <c r="E155" s="79"/>
      <c r="F155" s="79"/>
      <c r="G155" s="91"/>
      <c r="H155" s="92"/>
    </row>
    <row r="156" spans="2:8" ht="12.75">
      <c r="B156" s="89"/>
      <c r="C156" s="79"/>
      <c r="D156" s="79"/>
      <c r="E156" s="79"/>
      <c r="F156" s="79"/>
      <c r="G156" s="79"/>
      <c r="H156" s="92"/>
    </row>
    <row r="157" spans="2:8" ht="12.75">
      <c r="B157" s="78"/>
      <c r="C157" s="79"/>
      <c r="D157" s="79"/>
      <c r="E157" s="79"/>
      <c r="F157" s="79"/>
      <c r="G157" s="79"/>
      <c r="H157" s="92"/>
    </row>
    <row r="158" spans="2:8" ht="12.75">
      <c r="B158" s="78"/>
      <c r="C158" s="79"/>
      <c r="D158" s="79"/>
      <c r="E158" s="79"/>
      <c r="F158" s="79"/>
      <c r="G158" s="79"/>
      <c r="H158" s="92"/>
    </row>
    <row r="159" spans="2:8" ht="12.75">
      <c r="B159" s="78"/>
      <c r="C159" s="79"/>
      <c r="D159" s="79"/>
      <c r="E159" s="79"/>
      <c r="F159" s="79"/>
      <c r="G159" s="79"/>
      <c r="H159" s="92"/>
    </row>
    <row r="160" spans="2:8" ht="13.5" thickBot="1">
      <c r="B160" s="78"/>
      <c r="C160" s="79"/>
      <c r="D160" s="80" t="s">
        <v>44</v>
      </c>
      <c r="E160" s="79"/>
      <c r="F160" s="79"/>
      <c r="G160" s="79"/>
      <c r="H160" s="123">
        <f>H131-H138-H148</f>
        <v>-106464.59</v>
      </c>
    </row>
    <row r="161" spans="2:8" ht="13.5" thickTop="1">
      <c r="B161" s="78"/>
      <c r="C161" s="79"/>
      <c r="D161" s="79"/>
      <c r="E161" s="79"/>
      <c r="F161" s="79"/>
      <c r="G161" s="79"/>
      <c r="H161" s="92"/>
    </row>
    <row r="162" spans="2:8" ht="12.75">
      <c r="B162" s="78"/>
      <c r="C162" s="79"/>
      <c r="D162" s="79"/>
      <c r="E162" s="79"/>
      <c r="F162" s="79"/>
      <c r="G162" s="79"/>
      <c r="H162" s="92"/>
    </row>
    <row r="163" spans="2:8" ht="12.75">
      <c r="B163" s="78"/>
      <c r="C163" s="79"/>
      <c r="D163" s="79"/>
      <c r="E163" s="79"/>
      <c r="F163" s="79"/>
      <c r="G163" s="79"/>
      <c r="H163" s="92"/>
    </row>
    <row r="164" spans="2:8" ht="13.5" thickBot="1">
      <c r="B164" s="96"/>
      <c r="C164" s="97"/>
      <c r="D164" s="97"/>
      <c r="E164" s="97"/>
      <c r="F164" s="97"/>
      <c r="G164" s="97"/>
      <c r="H164" s="108"/>
    </row>
    <row r="165" ht="13.5" thickTop="1"/>
    <row r="173" spans="4:8" ht="22.5">
      <c r="D173" s="338" t="s">
        <v>0</v>
      </c>
      <c r="E173" s="338"/>
      <c r="F173" s="338"/>
      <c r="G173" s="338"/>
      <c r="H173" s="338"/>
    </row>
    <row r="175" spans="4:8" ht="12.75">
      <c r="D175" s="339" t="s">
        <v>4</v>
      </c>
      <c r="E175" s="339"/>
      <c r="F175" s="339"/>
      <c r="G175" s="339"/>
      <c r="H175" s="339"/>
    </row>
    <row r="176" spans="4:10" ht="12.75">
      <c r="D176" s="347" t="s">
        <v>183</v>
      </c>
      <c r="E176" s="347"/>
      <c r="F176" s="347"/>
      <c r="G176" s="347"/>
      <c r="H176" s="347"/>
      <c r="I176" s="76"/>
      <c r="J176" s="76"/>
    </row>
    <row r="177" spans="4:8" ht="12.75">
      <c r="D177" s="340"/>
      <c r="E177" s="340"/>
      <c r="F177" s="340"/>
      <c r="G177" s="340"/>
      <c r="H177" s="340"/>
    </row>
    <row r="178" ht="12.75">
      <c r="I178" s="82"/>
    </row>
    <row r="179" spans="4:7" ht="22.5">
      <c r="D179" s="73"/>
      <c r="E179" s="73"/>
      <c r="F179" s="73"/>
      <c r="G179" s="73"/>
    </row>
    <row r="180" ht="13.5" thickBot="1"/>
    <row r="181" spans="1:10" s="76" customFormat="1" ht="14.25" thickBot="1" thickTop="1">
      <c r="A181" s="72"/>
      <c r="B181" s="109" t="s">
        <v>37</v>
      </c>
      <c r="C181" s="202" t="s">
        <v>38</v>
      </c>
      <c r="D181" s="348" t="s">
        <v>39</v>
      </c>
      <c r="E181" s="349"/>
      <c r="F181" s="350"/>
      <c r="G181" s="109" t="s">
        <v>40</v>
      </c>
      <c r="H181" s="109" t="s">
        <v>1</v>
      </c>
      <c r="I181" s="72"/>
      <c r="J181" s="72"/>
    </row>
    <row r="182" spans="1:8" ht="13.5" thickTop="1">
      <c r="A182" s="76"/>
      <c r="B182" s="99"/>
      <c r="C182" s="100"/>
      <c r="D182" s="100"/>
      <c r="E182" s="100"/>
      <c r="F182" s="100"/>
      <c r="G182" s="100"/>
      <c r="H182" s="101"/>
    </row>
    <row r="183" spans="2:8" ht="14.25">
      <c r="B183" s="78"/>
      <c r="C183" s="79"/>
      <c r="D183" s="80" t="s">
        <v>41</v>
      </c>
      <c r="E183" s="79"/>
      <c r="F183" s="79"/>
      <c r="G183" s="79"/>
      <c r="H183" s="129">
        <v>58981.24</v>
      </c>
    </row>
    <row r="184" spans="2:8" ht="12.75">
      <c r="B184" s="78"/>
      <c r="C184" s="79"/>
      <c r="D184" s="80"/>
      <c r="E184" s="79"/>
      <c r="F184" s="79"/>
      <c r="G184" s="79"/>
      <c r="H184" s="81"/>
    </row>
    <row r="185" spans="2:8" ht="12.75">
      <c r="B185" s="78"/>
      <c r="C185" s="79"/>
      <c r="D185" s="111"/>
      <c r="E185" s="79"/>
      <c r="F185" s="79"/>
      <c r="G185" s="79"/>
      <c r="H185" s="92"/>
    </row>
    <row r="186" spans="2:8" ht="12.75">
      <c r="B186" s="78"/>
      <c r="C186" s="79"/>
      <c r="D186" s="79"/>
      <c r="E186" s="79"/>
      <c r="F186" s="79"/>
      <c r="G186" s="79"/>
      <c r="H186" s="92"/>
    </row>
    <row r="187" spans="2:8" ht="12.75">
      <c r="B187" s="78"/>
      <c r="C187" s="79"/>
      <c r="D187" s="80" t="s">
        <v>51</v>
      </c>
      <c r="E187" s="79"/>
      <c r="F187" s="79"/>
      <c r="G187" s="79"/>
      <c r="H187" s="81">
        <f>SUM(G189:G200)</f>
        <v>16750</v>
      </c>
    </row>
    <row r="188" spans="2:8" ht="12.75">
      <c r="B188" s="78"/>
      <c r="C188" s="79"/>
      <c r="D188" s="80"/>
      <c r="E188" s="79"/>
      <c r="F188" s="79"/>
      <c r="G188" s="79"/>
      <c r="H188" s="81"/>
    </row>
    <row r="189" spans="2:8" ht="12.75">
      <c r="B189" s="189">
        <v>41050</v>
      </c>
      <c r="D189" s="72" t="s">
        <v>107</v>
      </c>
      <c r="E189" s="79"/>
      <c r="F189" s="79"/>
      <c r="G189" s="85">
        <v>750</v>
      </c>
      <c r="H189" s="81"/>
    </row>
    <row r="190" spans="2:8" ht="12.75">
      <c r="B190" s="189">
        <v>41052</v>
      </c>
      <c r="D190" s="72" t="s">
        <v>108</v>
      </c>
      <c r="E190" s="79"/>
      <c r="F190" s="79"/>
      <c r="G190" s="85">
        <v>750</v>
      </c>
      <c r="H190" s="81"/>
    </row>
    <row r="191" spans="2:8" ht="12.75">
      <c r="B191" s="189">
        <v>41053</v>
      </c>
      <c r="D191" s="72" t="s">
        <v>109</v>
      </c>
      <c r="E191" s="79"/>
      <c r="F191" s="79"/>
      <c r="G191" s="85">
        <v>750</v>
      </c>
      <c r="H191" s="81"/>
    </row>
    <row r="192" spans="2:8" ht="12.75">
      <c r="B192" s="189">
        <v>41054</v>
      </c>
      <c r="C192" s="84"/>
      <c r="D192" s="72" t="s">
        <v>110</v>
      </c>
      <c r="E192" s="79"/>
      <c r="F192" s="79"/>
      <c r="G192" s="85">
        <v>750</v>
      </c>
      <c r="H192" s="81"/>
    </row>
    <row r="193" spans="2:8" ht="12.75">
      <c r="B193" s="189">
        <v>41054</v>
      </c>
      <c r="C193" s="84"/>
      <c r="D193" s="72" t="s">
        <v>111</v>
      </c>
      <c r="E193" s="79"/>
      <c r="F193" s="79"/>
      <c r="G193" s="85">
        <v>750</v>
      </c>
      <c r="H193" s="81"/>
    </row>
    <row r="194" spans="2:8" ht="12.75">
      <c r="B194" s="189">
        <v>41055</v>
      </c>
      <c r="C194" s="84"/>
      <c r="D194" s="72" t="s">
        <v>112</v>
      </c>
      <c r="E194" s="79"/>
      <c r="F194" s="79"/>
      <c r="G194" s="85">
        <v>750</v>
      </c>
      <c r="H194" s="81"/>
    </row>
    <row r="195" spans="2:8" ht="12.75">
      <c r="B195" s="190">
        <v>41074</v>
      </c>
      <c r="C195" s="84"/>
      <c r="D195" s="113" t="s">
        <v>113</v>
      </c>
      <c r="F195" s="79"/>
      <c r="G195" s="151">
        <v>750</v>
      </c>
      <c r="H195" s="81"/>
    </row>
    <row r="196" spans="2:8" ht="12.75">
      <c r="B196" s="190">
        <v>41086</v>
      </c>
      <c r="C196" s="84"/>
      <c r="D196" s="113" t="s">
        <v>113</v>
      </c>
      <c r="F196" s="79"/>
      <c r="G196" s="151">
        <v>1250</v>
      </c>
      <c r="H196" s="81"/>
    </row>
    <row r="197" spans="2:8" ht="12.75">
      <c r="B197" s="190">
        <v>41096</v>
      </c>
      <c r="C197" s="79"/>
      <c r="D197" s="113" t="s">
        <v>113</v>
      </c>
      <c r="E197" s="79"/>
      <c r="F197" s="79"/>
      <c r="G197" s="258">
        <v>4000</v>
      </c>
      <c r="H197" s="92"/>
    </row>
    <row r="198" spans="1:8" ht="12.75">
      <c r="A198" s="79"/>
      <c r="B198" s="190">
        <v>41096</v>
      </c>
      <c r="C198" s="84"/>
      <c r="D198" s="113" t="s">
        <v>113</v>
      </c>
      <c r="E198" s="79"/>
      <c r="F198" s="79"/>
      <c r="G198" s="258">
        <v>500</v>
      </c>
      <c r="H198" s="92"/>
    </row>
    <row r="199" spans="1:8" ht="12.75">
      <c r="A199" s="79"/>
      <c r="B199" s="190">
        <v>41096</v>
      </c>
      <c r="C199" s="84"/>
      <c r="D199" s="113" t="s">
        <v>113</v>
      </c>
      <c r="E199" s="79"/>
      <c r="F199" s="79"/>
      <c r="G199" s="258">
        <v>4500</v>
      </c>
      <c r="H199" s="92"/>
    </row>
    <row r="200" spans="1:8" ht="12.75">
      <c r="A200" s="79"/>
      <c r="B200" s="190">
        <v>41125</v>
      </c>
      <c r="C200" s="84"/>
      <c r="D200" s="113" t="s">
        <v>113</v>
      </c>
      <c r="E200" s="79"/>
      <c r="F200" s="79"/>
      <c r="G200" s="258">
        <v>1250</v>
      </c>
      <c r="H200" s="92"/>
    </row>
    <row r="201" spans="2:8" ht="12.75">
      <c r="B201" s="89"/>
      <c r="C201" s="79"/>
      <c r="D201" s="79"/>
      <c r="E201" s="79"/>
      <c r="F201" s="79"/>
      <c r="G201" s="79"/>
      <c r="H201" s="92"/>
    </row>
    <row r="202" spans="2:8" ht="12.75">
      <c r="B202" s="78"/>
      <c r="C202" s="79"/>
      <c r="D202" s="79"/>
      <c r="E202" s="79"/>
      <c r="F202" s="79"/>
      <c r="G202" s="79"/>
      <c r="H202" s="92"/>
    </row>
    <row r="203" spans="2:8" ht="12.75">
      <c r="B203" s="78"/>
      <c r="C203" s="79"/>
      <c r="D203" s="90"/>
      <c r="E203" s="79"/>
      <c r="F203" s="79"/>
      <c r="G203" s="79"/>
      <c r="H203" s="92"/>
    </row>
    <row r="204" spans="2:8" ht="12.75">
      <c r="B204" s="78"/>
      <c r="C204" s="84"/>
      <c r="D204" s="90" t="s">
        <v>52</v>
      </c>
      <c r="E204" s="79"/>
      <c r="F204" s="79"/>
      <c r="G204" s="79"/>
      <c r="H204" s="95">
        <f>SUM(G209:G215)</f>
        <v>80000</v>
      </c>
    </row>
    <row r="205" spans="2:8" ht="12.75">
      <c r="B205" s="78"/>
      <c r="C205" s="84"/>
      <c r="D205" s="131"/>
      <c r="F205" s="79"/>
      <c r="G205" s="79"/>
      <c r="H205" s="92"/>
    </row>
    <row r="206" spans="2:8" ht="12.75">
      <c r="B206" s="78"/>
      <c r="C206" s="84"/>
      <c r="D206" s="79"/>
      <c r="F206" s="79"/>
      <c r="G206" s="79"/>
      <c r="H206" s="92"/>
    </row>
    <row r="207" spans="2:8" ht="12.75">
      <c r="B207" s="78"/>
      <c r="C207" s="84"/>
      <c r="D207" s="79"/>
      <c r="E207" s="79"/>
      <c r="F207" s="79"/>
      <c r="G207" s="79"/>
      <c r="H207" s="92"/>
    </row>
    <row r="208" spans="2:8" ht="12.75">
      <c r="B208" s="78"/>
      <c r="C208" s="84"/>
      <c r="D208" s="80" t="s">
        <v>85</v>
      </c>
      <c r="E208" s="79"/>
      <c r="F208" s="79"/>
      <c r="G208" s="79"/>
      <c r="H208" s="92"/>
    </row>
    <row r="209" spans="2:8" ht="12.75">
      <c r="B209" s="89"/>
      <c r="C209" s="84"/>
      <c r="D209" s="132"/>
      <c r="E209" s="79"/>
      <c r="F209" s="79"/>
      <c r="G209" s="91"/>
      <c r="H209" s="92"/>
    </row>
    <row r="210" spans="2:8" ht="12.75">
      <c r="B210" s="190">
        <v>40732</v>
      </c>
      <c r="C210" s="84"/>
      <c r="D210" s="113" t="s">
        <v>186</v>
      </c>
      <c r="E210" s="79"/>
      <c r="F210" s="79"/>
      <c r="G210" s="151">
        <v>40000</v>
      </c>
      <c r="H210" s="92"/>
    </row>
    <row r="211" spans="2:8" ht="12.75">
      <c r="B211" s="190">
        <v>40801</v>
      </c>
      <c r="C211" s="84"/>
      <c r="D211" s="113" t="s">
        <v>186</v>
      </c>
      <c r="E211" s="79"/>
      <c r="F211" s="79"/>
      <c r="G211" s="151">
        <v>40000</v>
      </c>
      <c r="H211" s="92"/>
    </row>
    <row r="212" spans="2:8" ht="15">
      <c r="B212" s="133"/>
      <c r="C212" s="79"/>
      <c r="D212" s="113"/>
      <c r="E212" s="79"/>
      <c r="F212" s="79"/>
      <c r="G212" s="134"/>
      <c r="H212" s="92"/>
    </row>
    <row r="213" spans="2:8" ht="15">
      <c r="B213" s="133"/>
      <c r="C213" s="79"/>
      <c r="D213" s="113"/>
      <c r="E213" s="79"/>
      <c r="F213" s="139"/>
      <c r="G213" s="134"/>
      <c r="H213" s="95">
        <f>SUM(F213)</f>
        <v>0</v>
      </c>
    </row>
    <row r="214" spans="2:8" ht="12.75">
      <c r="B214" s="89"/>
      <c r="C214" s="79"/>
      <c r="D214" s="135"/>
      <c r="E214" s="131"/>
      <c r="F214" s="79"/>
      <c r="G214" s="136"/>
      <c r="H214" s="92"/>
    </row>
    <row r="215" spans="2:10" ht="12.75">
      <c r="B215" s="89"/>
      <c r="C215" s="79"/>
      <c r="D215" s="135"/>
      <c r="E215" s="131"/>
      <c r="F215" s="79"/>
      <c r="G215" s="137"/>
      <c r="H215" s="92"/>
      <c r="I215" s="82"/>
      <c r="J215" s="82"/>
    </row>
    <row r="216" spans="2:8" ht="12.75">
      <c r="B216" s="89"/>
      <c r="C216" s="79"/>
      <c r="D216" s="132"/>
      <c r="E216" s="79"/>
      <c r="F216" s="79"/>
      <c r="G216" s="91"/>
      <c r="H216" s="92"/>
    </row>
    <row r="217" spans="1:8" ht="12.75">
      <c r="A217" s="79"/>
      <c r="B217" s="78"/>
      <c r="C217" s="79"/>
      <c r="D217" s="80" t="s">
        <v>86</v>
      </c>
      <c r="E217" s="79"/>
      <c r="F217" s="79"/>
      <c r="G217" s="79"/>
      <c r="H217" s="92"/>
    </row>
    <row r="218" spans="1:8" ht="12.75">
      <c r="A218" s="79"/>
      <c r="B218" s="138"/>
      <c r="C218" s="79"/>
      <c r="D218" s="131"/>
      <c r="E218" s="79"/>
      <c r="F218" s="79"/>
      <c r="G218" s="79"/>
      <c r="H218" s="92"/>
    </row>
    <row r="219" spans="1:8" ht="12.75">
      <c r="A219" s="79"/>
      <c r="B219" s="78"/>
      <c r="C219" s="79"/>
      <c r="D219" s="79"/>
      <c r="E219" s="79"/>
      <c r="F219" s="79"/>
      <c r="G219" s="139"/>
      <c r="H219" s="92"/>
    </row>
    <row r="220" spans="2:8" ht="13.5" thickBot="1">
      <c r="B220" s="78"/>
      <c r="C220" s="79"/>
      <c r="D220" s="80" t="s">
        <v>44</v>
      </c>
      <c r="E220" s="79"/>
      <c r="F220" s="79"/>
      <c r="G220" s="139"/>
      <c r="H220" s="152">
        <f>H183-H187+H204+H213</f>
        <v>122231.23999999999</v>
      </c>
    </row>
    <row r="221" spans="2:8" ht="13.5" thickTop="1">
      <c r="B221" s="78"/>
      <c r="C221" s="79"/>
      <c r="D221" s="79"/>
      <c r="E221" s="79"/>
      <c r="F221" s="79"/>
      <c r="G221" s="79"/>
      <c r="H221" s="92"/>
    </row>
    <row r="222" spans="2:8" ht="12.75">
      <c r="B222" s="78"/>
      <c r="C222" s="79"/>
      <c r="D222" s="79"/>
      <c r="E222" s="79"/>
      <c r="F222" s="79"/>
      <c r="G222" s="79"/>
      <c r="H222" s="92"/>
    </row>
    <row r="223" spans="2:8" ht="12.75">
      <c r="B223" s="78"/>
      <c r="C223" s="79"/>
      <c r="D223" s="79"/>
      <c r="E223" s="79"/>
      <c r="F223" s="79"/>
      <c r="G223" s="79"/>
      <c r="H223" s="142"/>
    </row>
    <row r="224" spans="2:8" ht="13.5" thickBot="1">
      <c r="B224" s="96"/>
      <c r="C224" s="97"/>
      <c r="D224" s="97"/>
      <c r="E224" s="97"/>
      <c r="F224" s="97"/>
      <c r="G224" s="97"/>
      <c r="H224" s="108"/>
    </row>
    <row r="225" ht="13.5" thickTop="1"/>
    <row r="227" ht="13.5" customHeight="1"/>
    <row r="230" spans="4:10" ht="22.5">
      <c r="D230" s="338" t="s">
        <v>0</v>
      </c>
      <c r="E230" s="338"/>
      <c r="F230" s="338"/>
      <c r="G230" s="338"/>
      <c r="H230" s="338"/>
      <c r="I230" s="76"/>
      <c r="J230" s="76"/>
    </row>
    <row r="231" spans="4:8" ht="12.75">
      <c r="D231" s="339" t="s">
        <v>4</v>
      </c>
      <c r="E231" s="339"/>
      <c r="F231" s="339"/>
      <c r="G231" s="339"/>
      <c r="H231" s="339"/>
    </row>
    <row r="232" spans="4:8" ht="22.5" customHeight="1">
      <c r="D232" s="351" t="s">
        <v>117</v>
      </c>
      <c r="E232" s="351"/>
      <c r="F232" s="351"/>
      <c r="G232" s="351"/>
      <c r="H232" s="351"/>
    </row>
    <row r="233" spans="4:8" ht="12.75">
      <c r="D233" s="352"/>
      <c r="E233" s="352"/>
      <c r="F233" s="352"/>
      <c r="G233" s="352"/>
      <c r="H233" s="352"/>
    </row>
    <row r="234" ht="12.75">
      <c r="I234" s="82"/>
    </row>
    <row r="236" spans="1:10" s="76" customFormat="1" ht="13.5" thickBot="1">
      <c r="A236" s="72"/>
      <c r="B236" s="72"/>
      <c r="C236" s="72"/>
      <c r="D236" s="72"/>
      <c r="E236" s="72"/>
      <c r="F236" s="72"/>
      <c r="G236" s="72"/>
      <c r="H236" s="72"/>
      <c r="I236" s="72"/>
      <c r="J236" s="72"/>
    </row>
    <row r="237" spans="1:8" ht="14.25" thickBot="1" thickTop="1">
      <c r="A237" s="76"/>
      <c r="B237" s="109" t="s">
        <v>37</v>
      </c>
      <c r="C237" s="202"/>
      <c r="D237" s="202" t="s">
        <v>39</v>
      </c>
      <c r="E237" s="204"/>
      <c r="F237" s="203"/>
      <c r="G237" s="109" t="s">
        <v>40</v>
      </c>
      <c r="H237" s="109" t="s">
        <v>1</v>
      </c>
    </row>
    <row r="238" spans="2:8" ht="13.5" thickTop="1">
      <c r="B238" s="99"/>
      <c r="C238" s="100"/>
      <c r="D238" s="100"/>
      <c r="E238" s="100"/>
      <c r="F238" s="100"/>
      <c r="G238" s="100"/>
      <c r="H238" s="101"/>
    </row>
    <row r="239" spans="2:8" ht="12.75">
      <c r="B239" s="78"/>
      <c r="C239" s="143" t="s">
        <v>41</v>
      </c>
      <c r="D239" s="79"/>
      <c r="E239" s="79"/>
      <c r="F239" s="79"/>
      <c r="G239" s="79"/>
      <c r="H239" s="144">
        <v>403851.62</v>
      </c>
    </row>
    <row r="240" spans="2:8" ht="12.75">
      <c r="B240" s="78"/>
      <c r="C240" s="79"/>
      <c r="D240" s="79"/>
      <c r="E240" s="79"/>
      <c r="F240" s="79"/>
      <c r="G240" s="79"/>
      <c r="H240" s="145"/>
    </row>
    <row r="241" spans="2:8" ht="12.75">
      <c r="B241" s="89"/>
      <c r="C241" s="168"/>
      <c r="D241" s="79"/>
      <c r="E241" s="79"/>
      <c r="F241" s="85"/>
      <c r="G241" s="79"/>
      <c r="H241" s="145"/>
    </row>
    <row r="242" spans="2:8" ht="12.75">
      <c r="B242" s="78"/>
      <c r="C242" s="79"/>
      <c r="D242" s="143"/>
      <c r="E242" s="79"/>
      <c r="F242" s="79"/>
      <c r="G242" s="79"/>
      <c r="H242" s="95"/>
    </row>
    <row r="243" spans="2:8" ht="12.75">
      <c r="B243" s="78"/>
      <c r="C243" s="143" t="s">
        <v>83</v>
      </c>
      <c r="D243" s="79"/>
      <c r="E243" s="79"/>
      <c r="F243" s="79"/>
      <c r="G243" s="79"/>
      <c r="H243" s="145">
        <f>SUM(F245:F250)</f>
        <v>12240</v>
      </c>
    </row>
    <row r="244" spans="2:8" ht="12.75">
      <c r="B244" s="78"/>
      <c r="C244" s="143"/>
      <c r="D244" s="79"/>
      <c r="E244" s="79"/>
      <c r="F244" s="79"/>
      <c r="G244" s="79"/>
      <c r="H244" s="145"/>
    </row>
    <row r="245" spans="2:8" ht="12.75">
      <c r="B245" s="89">
        <v>40914</v>
      </c>
      <c r="C245" s="168"/>
      <c r="D245" s="79" t="s">
        <v>103</v>
      </c>
      <c r="E245" s="79"/>
      <c r="F245" s="85">
        <v>9000</v>
      </c>
      <c r="G245" s="79"/>
      <c r="H245" s="145"/>
    </row>
    <row r="246" spans="2:8" ht="12.75">
      <c r="B246" s="191">
        <v>41085</v>
      </c>
      <c r="C246" s="192"/>
      <c r="D246" s="79" t="s">
        <v>103</v>
      </c>
      <c r="E246" s="90"/>
      <c r="F246" s="139">
        <v>60</v>
      </c>
      <c r="G246" s="79"/>
      <c r="H246" s="145"/>
    </row>
    <row r="247" spans="2:8" ht="12.75">
      <c r="B247" s="191">
        <v>41085</v>
      </c>
      <c r="C247" s="192"/>
      <c r="D247" s="79" t="s">
        <v>103</v>
      </c>
      <c r="E247" s="90"/>
      <c r="F247" s="139">
        <v>180</v>
      </c>
      <c r="G247" s="79"/>
      <c r="H247" s="145"/>
    </row>
    <row r="248" spans="2:8" ht="12.75">
      <c r="B248" s="191">
        <v>41112</v>
      </c>
      <c r="C248" s="192"/>
      <c r="D248" s="79" t="s">
        <v>103</v>
      </c>
      <c r="E248" s="90"/>
      <c r="F248" s="139">
        <v>1000</v>
      </c>
      <c r="G248" s="79"/>
      <c r="H248" s="145"/>
    </row>
    <row r="249" spans="2:8" ht="12.75">
      <c r="B249" s="191">
        <v>41112</v>
      </c>
      <c r="C249" s="192"/>
      <c r="D249" s="79" t="s">
        <v>103</v>
      </c>
      <c r="E249" s="90"/>
      <c r="F249" s="139">
        <v>1000</v>
      </c>
      <c r="G249" s="79"/>
      <c r="H249" s="145"/>
    </row>
    <row r="250" spans="2:8" ht="12.75">
      <c r="B250" s="89">
        <v>41112</v>
      </c>
      <c r="C250" s="192"/>
      <c r="D250" s="79" t="s">
        <v>103</v>
      </c>
      <c r="E250" s="90"/>
      <c r="F250" s="139">
        <v>1000</v>
      </c>
      <c r="G250" s="79"/>
      <c r="H250" s="145"/>
    </row>
    <row r="251" spans="2:8" ht="12.75">
      <c r="B251" s="191"/>
      <c r="C251" s="192"/>
      <c r="D251" s="79"/>
      <c r="E251" s="90"/>
      <c r="F251" s="139"/>
      <c r="G251" s="79"/>
      <c r="H251" s="145"/>
    </row>
    <row r="252" spans="2:8" ht="12.75">
      <c r="B252" s="89"/>
      <c r="C252" s="146"/>
      <c r="D252" s="79"/>
      <c r="E252" s="91"/>
      <c r="F252" s="79"/>
      <c r="G252" s="79"/>
      <c r="H252" s="95"/>
    </row>
    <row r="253" spans="2:8" ht="12.75">
      <c r="B253" s="89"/>
      <c r="C253" s="146" t="s">
        <v>85</v>
      </c>
      <c r="D253" s="79"/>
      <c r="E253" s="79"/>
      <c r="F253" s="79"/>
      <c r="G253" s="79"/>
      <c r="H253" s="147">
        <f>F255</f>
        <v>35373</v>
      </c>
    </row>
    <row r="254" spans="2:8" ht="12.75">
      <c r="B254" s="89"/>
      <c r="C254" s="146"/>
      <c r="D254" s="79"/>
      <c r="E254" s="91"/>
      <c r="F254" s="79"/>
      <c r="G254" s="79"/>
      <c r="H254" s="95"/>
    </row>
    <row r="255" spans="2:8" ht="12.75">
      <c r="B255" s="163">
        <v>41046</v>
      </c>
      <c r="C255" s="169"/>
      <c r="D255" s="125" t="s">
        <v>187</v>
      </c>
      <c r="E255" s="125"/>
      <c r="F255" s="170">
        <v>35373</v>
      </c>
      <c r="G255" s="79"/>
      <c r="H255" s="95"/>
    </row>
    <row r="256" spans="2:8" ht="12.75">
      <c r="B256" s="89"/>
      <c r="C256" s="143"/>
      <c r="D256" s="79"/>
      <c r="E256" s="91"/>
      <c r="F256" s="79"/>
      <c r="G256" s="79"/>
      <c r="H256" s="95"/>
    </row>
    <row r="257" spans="2:8" ht="12.75">
      <c r="B257" s="89"/>
      <c r="C257" s="143" t="s">
        <v>84</v>
      </c>
      <c r="D257" s="79"/>
      <c r="E257" s="91"/>
      <c r="F257" s="79"/>
      <c r="G257" s="79"/>
      <c r="H257" s="81">
        <f>SUM(F258:F262)</f>
        <v>22502</v>
      </c>
    </row>
    <row r="258" spans="2:8" ht="12.75">
      <c r="B258" s="148"/>
      <c r="C258" s="79"/>
      <c r="D258" s="79"/>
      <c r="E258" s="91"/>
      <c r="F258" s="79"/>
      <c r="G258" s="79"/>
      <c r="H258" s="95"/>
    </row>
    <row r="259" spans="2:8" ht="12.75">
      <c r="B259" s="89">
        <v>41155</v>
      </c>
      <c r="C259" s="169"/>
      <c r="D259" s="125" t="s">
        <v>181</v>
      </c>
      <c r="E259" s="205"/>
      <c r="F259" s="194">
        <v>18500</v>
      </c>
      <c r="G259" s="79"/>
      <c r="H259" s="95"/>
    </row>
    <row r="260" spans="2:8" ht="12.75">
      <c r="B260" s="89">
        <v>41180</v>
      </c>
      <c r="C260" s="169"/>
      <c r="D260" s="125" t="s">
        <v>182</v>
      </c>
      <c r="E260" s="91"/>
      <c r="F260" s="194">
        <v>4002</v>
      </c>
      <c r="G260" s="79"/>
      <c r="H260" s="95"/>
    </row>
    <row r="261" spans="2:8" ht="12.75">
      <c r="B261" s="148"/>
      <c r="C261" s="79"/>
      <c r="D261" s="79"/>
      <c r="E261" s="91"/>
      <c r="F261" s="79"/>
      <c r="G261" s="79"/>
      <c r="H261" s="95"/>
    </row>
    <row r="262" spans="2:8" ht="12.75">
      <c r="B262" s="148"/>
      <c r="C262" s="79"/>
      <c r="D262" s="79"/>
      <c r="E262" s="91"/>
      <c r="F262" s="79"/>
      <c r="G262" s="79"/>
      <c r="H262" s="95"/>
    </row>
    <row r="263" spans="2:8" ht="12.75">
      <c r="B263" s="89"/>
      <c r="C263" s="143"/>
      <c r="D263" s="79"/>
      <c r="E263" s="79"/>
      <c r="F263" s="79"/>
      <c r="G263" s="79"/>
      <c r="H263" s="95"/>
    </row>
    <row r="264" spans="2:8" ht="12.75">
      <c r="B264" s="89"/>
      <c r="C264" s="146"/>
      <c r="D264" s="79"/>
      <c r="E264" s="91"/>
      <c r="F264" s="79"/>
      <c r="G264" s="79"/>
      <c r="H264" s="95"/>
    </row>
    <row r="265" spans="2:8" ht="12.75">
      <c r="B265" s="89"/>
      <c r="C265" s="146" t="s">
        <v>86</v>
      </c>
      <c r="D265" s="79"/>
      <c r="E265" s="91"/>
      <c r="F265" s="79"/>
      <c r="G265" s="79"/>
      <c r="H265" s="95">
        <f>SUM(G266:G270)</f>
        <v>0</v>
      </c>
    </row>
    <row r="266" spans="2:8" ht="12.75">
      <c r="B266" s="89"/>
      <c r="C266" s="149"/>
      <c r="D266" s="79"/>
      <c r="E266" s="91"/>
      <c r="F266" s="79"/>
      <c r="G266" s="85"/>
      <c r="H266" s="92"/>
    </row>
    <row r="267" spans="2:8" ht="12.75">
      <c r="B267" s="89"/>
      <c r="C267" s="149"/>
      <c r="D267" s="113"/>
      <c r="E267" s="91"/>
      <c r="F267" s="79"/>
      <c r="G267" s="85"/>
      <c r="H267" s="92"/>
    </row>
    <row r="268" spans="2:8" ht="12.75">
      <c r="B268" s="89"/>
      <c r="C268" s="150"/>
      <c r="D268" s="113"/>
      <c r="E268" s="91"/>
      <c r="F268" s="79"/>
      <c r="G268" s="85"/>
      <c r="H268" s="92"/>
    </row>
    <row r="269" spans="2:10" ht="12.75">
      <c r="B269" s="89"/>
      <c r="C269" s="140"/>
      <c r="D269" s="132"/>
      <c r="E269" s="136"/>
      <c r="F269" s="79"/>
      <c r="G269" s="85"/>
      <c r="H269" s="92"/>
      <c r="I269" s="82"/>
      <c r="J269" s="82"/>
    </row>
    <row r="270" spans="2:8" ht="12.75">
      <c r="B270" s="89"/>
      <c r="C270" s="79"/>
      <c r="D270" s="132"/>
      <c r="E270" s="79"/>
      <c r="F270" s="79"/>
      <c r="G270" s="151"/>
      <c r="H270" s="92"/>
    </row>
    <row r="271" spans="2:8" ht="12.75">
      <c r="B271" s="78"/>
      <c r="C271" s="79"/>
      <c r="D271" s="111"/>
      <c r="E271" s="79"/>
      <c r="F271" s="79"/>
      <c r="G271" s="85"/>
      <c r="H271" s="92"/>
    </row>
    <row r="272" spans="2:8" ht="12.75">
      <c r="B272" s="78"/>
      <c r="C272" s="79"/>
      <c r="D272" s="79"/>
      <c r="E272" s="79"/>
      <c r="F272" s="79"/>
      <c r="G272" s="85"/>
      <c r="H272" s="92"/>
    </row>
    <row r="273" spans="2:8" ht="12.75">
      <c r="B273" s="78"/>
      <c r="C273" s="79"/>
      <c r="D273" s="80"/>
      <c r="E273" s="79"/>
      <c r="F273" s="79"/>
      <c r="G273" s="85"/>
      <c r="H273" s="95"/>
    </row>
    <row r="274" spans="2:8" ht="12.75">
      <c r="B274" s="78"/>
      <c r="C274" s="79"/>
      <c r="D274" s="80"/>
      <c r="E274" s="79"/>
      <c r="F274" s="79"/>
      <c r="G274" s="85"/>
      <c r="H274" s="92"/>
    </row>
    <row r="275" spans="2:8" ht="12.75">
      <c r="B275" s="78"/>
      <c r="C275" s="79"/>
      <c r="D275" s="80"/>
      <c r="E275" s="79"/>
      <c r="F275" s="79"/>
      <c r="G275" s="79"/>
      <c r="H275" s="92"/>
    </row>
    <row r="276" spans="2:8" ht="12.75">
      <c r="B276" s="78"/>
      <c r="C276" s="79"/>
      <c r="D276" s="80"/>
      <c r="E276" s="79"/>
      <c r="F276" s="79"/>
      <c r="G276" s="79"/>
      <c r="H276" s="92"/>
    </row>
    <row r="277" spans="2:8" ht="13.5" thickBot="1">
      <c r="B277" s="78"/>
      <c r="C277" s="79"/>
      <c r="D277" s="80" t="s">
        <v>44</v>
      </c>
      <c r="E277" s="79"/>
      <c r="F277" s="79"/>
      <c r="G277" s="79"/>
      <c r="H277" s="152">
        <f>H239-H243+H253-H257</f>
        <v>404482.62</v>
      </c>
    </row>
    <row r="278" spans="2:8" ht="13.5" thickTop="1">
      <c r="B278" s="78"/>
      <c r="C278" s="79"/>
      <c r="D278" s="79"/>
      <c r="E278" s="79"/>
      <c r="F278" s="79"/>
      <c r="G278" s="79"/>
      <c r="H278" s="92"/>
    </row>
    <row r="279" spans="2:8" ht="12.75">
      <c r="B279" s="78"/>
      <c r="C279" s="79"/>
      <c r="D279" s="79"/>
      <c r="E279" s="79"/>
      <c r="F279" s="79"/>
      <c r="G279" s="79"/>
      <c r="H279" s="92"/>
    </row>
    <row r="280" spans="2:8" ht="12.75">
      <c r="B280" s="78"/>
      <c r="C280" s="79"/>
      <c r="D280" s="79"/>
      <c r="E280" s="79"/>
      <c r="F280" s="79"/>
      <c r="G280" s="79"/>
      <c r="H280" s="92"/>
    </row>
    <row r="281" spans="2:8" ht="13.5" thickBot="1">
      <c r="B281" s="96"/>
      <c r="C281" s="97"/>
      <c r="D281" s="97"/>
      <c r="E281" s="97"/>
      <c r="F281" s="97"/>
      <c r="G281" s="97"/>
      <c r="H281" s="108"/>
    </row>
    <row r="282" ht="13.5" thickTop="1"/>
    <row r="286" spans="9:10" ht="12.75">
      <c r="I286" s="76"/>
      <c r="J286" s="76"/>
    </row>
    <row r="287" spans="4:8" ht="22.5">
      <c r="D287" s="338" t="s">
        <v>0</v>
      </c>
      <c r="E287" s="338"/>
      <c r="F287" s="338"/>
      <c r="G287" s="338"/>
      <c r="H287" s="338"/>
    </row>
    <row r="288" spans="4:9" ht="12.75">
      <c r="D288" s="339" t="s">
        <v>4</v>
      </c>
      <c r="E288" s="339"/>
      <c r="F288" s="339"/>
      <c r="G288" s="339"/>
      <c r="H288" s="339"/>
      <c r="I288" s="82"/>
    </row>
    <row r="289" spans="4:9" ht="12.75">
      <c r="D289" s="347" t="s">
        <v>117</v>
      </c>
      <c r="E289" s="347"/>
      <c r="F289" s="347"/>
      <c r="G289" s="347"/>
      <c r="H289" s="347"/>
      <c r="I289" s="82"/>
    </row>
    <row r="290" spans="4:9" ht="12.75">
      <c r="D290" s="340"/>
      <c r="E290" s="340"/>
      <c r="F290" s="340"/>
      <c r="G290" s="340"/>
      <c r="H290" s="340"/>
      <c r="I290" s="82"/>
    </row>
    <row r="291" ht="12.75">
      <c r="I291" s="82"/>
    </row>
    <row r="292" spans="4:6" ht="12.75">
      <c r="D292" s="74"/>
      <c r="E292" s="74"/>
      <c r="F292" s="74"/>
    </row>
    <row r="293" spans="1:10" s="76" customFormat="1" ht="13.5" thickBot="1">
      <c r="A293" s="72"/>
      <c r="B293" s="72"/>
      <c r="C293" s="72"/>
      <c r="D293" s="72"/>
      <c r="E293" s="72"/>
      <c r="F293" s="72"/>
      <c r="G293" s="72"/>
      <c r="H293" s="72"/>
      <c r="I293" s="72"/>
      <c r="J293" s="72"/>
    </row>
    <row r="294" spans="1:8" ht="14.25" thickBot="1" thickTop="1">
      <c r="A294" s="76"/>
      <c r="B294" s="109" t="s">
        <v>37</v>
      </c>
      <c r="C294" s="202"/>
      <c r="D294" s="202" t="s">
        <v>39</v>
      </c>
      <c r="E294" s="204"/>
      <c r="F294" s="203"/>
      <c r="G294" s="109" t="s">
        <v>40</v>
      </c>
      <c r="H294" s="109" t="s">
        <v>1</v>
      </c>
    </row>
    <row r="295" spans="2:8" ht="13.5" thickTop="1">
      <c r="B295" s="99"/>
      <c r="C295" s="100"/>
      <c r="D295" s="100"/>
      <c r="E295" s="100"/>
      <c r="F295" s="100"/>
      <c r="G295" s="100"/>
      <c r="H295" s="101"/>
    </row>
    <row r="296" spans="2:8" ht="15">
      <c r="B296" s="78"/>
      <c r="C296" s="79"/>
      <c r="D296" s="80" t="s">
        <v>41</v>
      </c>
      <c r="E296" s="79"/>
      <c r="F296" s="79"/>
      <c r="G296" s="79"/>
      <c r="H296" s="171">
        <v>264783.93</v>
      </c>
    </row>
    <row r="297" spans="2:8" ht="12.75">
      <c r="B297" s="78"/>
      <c r="C297" s="79"/>
      <c r="D297" s="80"/>
      <c r="E297" s="79"/>
      <c r="F297" s="79"/>
      <c r="G297" s="79"/>
      <c r="H297" s="81"/>
    </row>
    <row r="298" spans="2:8" ht="12.75">
      <c r="B298" s="78"/>
      <c r="C298" s="79"/>
      <c r="D298" s="80"/>
      <c r="E298" s="79"/>
      <c r="F298" s="79"/>
      <c r="G298" s="79"/>
      <c r="H298" s="81"/>
    </row>
    <row r="299" spans="2:8" ht="12.75">
      <c r="B299" s="78"/>
      <c r="C299" s="79"/>
      <c r="D299" s="80"/>
      <c r="E299" s="79"/>
      <c r="F299" s="79"/>
      <c r="G299" s="79"/>
      <c r="H299" s="81"/>
    </row>
    <row r="300" spans="2:8" ht="12.75">
      <c r="B300" s="78"/>
      <c r="C300" s="79"/>
      <c r="D300" s="111"/>
      <c r="E300" s="79"/>
      <c r="F300" s="79"/>
      <c r="G300" s="79"/>
      <c r="H300" s="92"/>
    </row>
    <row r="301" spans="2:8" ht="12.75">
      <c r="B301" s="153"/>
      <c r="D301" s="143" t="s">
        <v>87</v>
      </c>
      <c r="E301" s="79"/>
      <c r="F301" s="79"/>
      <c r="G301" s="79"/>
      <c r="H301" s="95">
        <v>110448.5</v>
      </c>
    </row>
    <row r="302" spans="2:8" ht="12.75">
      <c r="B302" s="154"/>
      <c r="C302" s="84"/>
      <c r="D302" s="125"/>
      <c r="E302" s="79"/>
      <c r="F302" s="79"/>
      <c r="G302" s="85"/>
      <c r="H302" s="81"/>
    </row>
    <row r="303" spans="2:8" ht="12.75">
      <c r="B303" s="155"/>
      <c r="C303" s="84"/>
      <c r="D303" s="125"/>
      <c r="E303" s="79"/>
      <c r="F303" s="79"/>
      <c r="G303" s="85"/>
      <c r="H303" s="92"/>
    </row>
    <row r="304" spans="2:8" ht="12.75">
      <c r="B304" s="155"/>
      <c r="C304" s="84"/>
      <c r="D304" s="125"/>
      <c r="E304" s="79"/>
      <c r="F304" s="79"/>
      <c r="G304" s="85"/>
      <c r="H304" s="92"/>
    </row>
    <row r="305" spans="2:8" ht="12.75">
      <c r="B305" s="155"/>
      <c r="C305" s="84"/>
      <c r="D305" s="156"/>
      <c r="E305" s="79"/>
      <c r="F305" s="79"/>
      <c r="G305" s="151"/>
      <c r="H305" s="127"/>
    </row>
    <row r="306" spans="2:8" ht="12.75">
      <c r="B306" s="155"/>
      <c r="C306" s="84"/>
      <c r="D306" s="143" t="s">
        <v>83</v>
      </c>
      <c r="E306" s="79"/>
      <c r="F306" s="79"/>
      <c r="G306" s="151"/>
      <c r="H306" s="127">
        <v>0</v>
      </c>
    </row>
    <row r="307" spans="2:8" ht="12.75">
      <c r="B307" s="138"/>
      <c r="D307" s="130"/>
      <c r="G307" s="151"/>
      <c r="H307" s="127"/>
    </row>
    <row r="308" spans="2:8" ht="12.75">
      <c r="B308" s="138"/>
      <c r="D308" s="130"/>
      <c r="G308" s="151"/>
      <c r="H308" s="127"/>
    </row>
    <row r="309" ht="12.75">
      <c r="H309" s="127"/>
    </row>
    <row r="310" spans="2:8" ht="12.75">
      <c r="B310" s="155"/>
      <c r="C310" s="84"/>
      <c r="D310" s="125"/>
      <c r="E310" s="79"/>
      <c r="F310" s="79"/>
      <c r="G310" s="151"/>
      <c r="H310" s="127"/>
    </row>
    <row r="311" spans="2:8" ht="12.75">
      <c r="B311" s="155"/>
      <c r="C311" s="84"/>
      <c r="D311" s="156"/>
      <c r="E311" s="79"/>
      <c r="F311" s="79"/>
      <c r="G311" s="151"/>
      <c r="H311" s="127"/>
    </row>
    <row r="312" spans="2:8" ht="12.75">
      <c r="B312" s="155"/>
      <c r="C312" s="84"/>
      <c r="D312" s="146" t="s">
        <v>86</v>
      </c>
      <c r="E312" s="79"/>
      <c r="F312" s="79"/>
      <c r="G312" s="151"/>
      <c r="H312" s="95">
        <f>SUM(G313:G314)</f>
        <v>0</v>
      </c>
    </row>
    <row r="313" spans="2:8" ht="12.75">
      <c r="B313" s="138"/>
      <c r="C313" s="84"/>
      <c r="D313" s="130"/>
      <c r="F313" s="151"/>
      <c r="G313" s="87"/>
      <c r="H313" s="92"/>
    </row>
    <row r="314" spans="2:8" ht="12.75">
      <c r="B314" s="89"/>
      <c r="C314" s="84"/>
      <c r="D314" s="125"/>
      <c r="E314" s="79"/>
      <c r="F314" s="79"/>
      <c r="G314" s="151"/>
      <c r="H314" s="92"/>
    </row>
    <row r="315" spans="2:8" ht="12.75">
      <c r="B315" s="89"/>
      <c r="C315" s="84"/>
      <c r="D315" s="125"/>
      <c r="E315" s="79"/>
      <c r="F315" s="79"/>
      <c r="G315" s="151"/>
      <c r="H315" s="92"/>
    </row>
    <row r="316" spans="2:8" ht="12.75">
      <c r="B316" s="89"/>
      <c r="C316" s="84"/>
      <c r="D316" s="125"/>
      <c r="E316" s="79"/>
      <c r="F316" s="79"/>
      <c r="G316" s="151"/>
      <c r="H316" s="92"/>
    </row>
    <row r="317" spans="2:8" ht="12.75">
      <c r="B317" s="89"/>
      <c r="C317" s="84"/>
      <c r="D317" s="125"/>
      <c r="E317" s="79"/>
      <c r="F317" s="79"/>
      <c r="G317" s="151"/>
      <c r="H317" s="92"/>
    </row>
    <row r="318" spans="2:8" ht="12.75">
      <c r="B318" s="89"/>
      <c r="C318" s="84"/>
      <c r="D318" s="125"/>
      <c r="E318" s="79"/>
      <c r="F318" s="79"/>
      <c r="G318" s="151"/>
      <c r="H318" s="92"/>
    </row>
    <row r="319" spans="2:8" ht="12.75">
      <c r="B319" s="89"/>
      <c r="C319" s="84"/>
      <c r="D319" s="125"/>
      <c r="E319" s="79"/>
      <c r="F319" s="79"/>
      <c r="G319" s="151"/>
      <c r="H319" s="92"/>
    </row>
    <row r="320" spans="2:8" ht="12.75">
      <c r="B320" s="89"/>
      <c r="C320" s="84"/>
      <c r="D320" s="125"/>
      <c r="E320" s="79"/>
      <c r="F320" s="79"/>
      <c r="G320" s="151"/>
      <c r="H320" s="92"/>
    </row>
    <row r="321" spans="2:10" ht="12.75">
      <c r="B321" s="78"/>
      <c r="C321" s="84"/>
      <c r="E321" s="79"/>
      <c r="F321" s="79"/>
      <c r="G321" s="151"/>
      <c r="H321" s="92"/>
      <c r="J321" s="82"/>
    </row>
    <row r="322" spans="2:8" ht="12.75">
      <c r="B322" s="78"/>
      <c r="D322" s="111"/>
      <c r="E322" s="79"/>
      <c r="F322" s="79"/>
      <c r="G322" s="151"/>
      <c r="H322" s="95"/>
    </row>
    <row r="323" spans="2:8" ht="12.75">
      <c r="B323" s="78"/>
      <c r="D323" s="79"/>
      <c r="E323" s="79"/>
      <c r="F323" s="79"/>
      <c r="G323" s="79"/>
      <c r="H323" s="92"/>
    </row>
    <row r="324" spans="2:10" ht="12.75">
      <c r="B324" s="78"/>
      <c r="D324" s="80"/>
      <c r="E324" s="79"/>
      <c r="F324" s="79"/>
      <c r="G324" s="79"/>
      <c r="H324" s="92"/>
      <c r="I324" s="79"/>
      <c r="J324" s="79"/>
    </row>
    <row r="325" spans="2:8" ht="12.75">
      <c r="B325" s="78"/>
      <c r="D325" s="80"/>
      <c r="E325" s="79"/>
      <c r="F325" s="79"/>
      <c r="G325" s="79"/>
      <c r="H325" s="92"/>
    </row>
    <row r="326" spans="2:8" ht="12.75">
      <c r="B326" s="78"/>
      <c r="C326" s="79"/>
      <c r="D326" s="80"/>
      <c r="E326" s="79"/>
      <c r="F326" s="79"/>
      <c r="G326" s="79"/>
      <c r="H326" s="95"/>
    </row>
    <row r="327" spans="2:8" ht="12.75">
      <c r="B327" s="78"/>
      <c r="C327" s="79"/>
      <c r="D327" s="80"/>
      <c r="E327" s="79"/>
      <c r="F327" s="79"/>
      <c r="G327" s="79"/>
      <c r="H327" s="92"/>
    </row>
    <row r="328" spans="2:8" ht="12.75">
      <c r="B328" s="78"/>
      <c r="C328" s="79"/>
      <c r="D328" s="80"/>
      <c r="E328" s="79"/>
      <c r="F328" s="79"/>
      <c r="G328" s="79"/>
      <c r="H328" s="92"/>
    </row>
    <row r="329" spans="2:8" ht="13.5" thickBot="1">
      <c r="B329" s="78"/>
      <c r="C329" s="79"/>
      <c r="D329" s="80" t="s">
        <v>44</v>
      </c>
      <c r="E329" s="79"/>
      <c r="F329" s="79"/>
      <c r="G329" s="79"/>
      <c r="H329" s="141">
        <f>H296-H301-H306+H312</f>
        <v>154335.43</v>
      </c>
    </row>
    <row r="330" spans="2:8" ht="13.5" thickTop="1">
      <c r="B330" s="78"/>
      <c r="C330" s="79"/>
      <c r="D330" s="79"/>
      <c r="E330" s="79"/>
      <c r="F330" s="79"/>
      <c r="G330" s="79"/>
      <c r="H330" s="92"/>
    </row>
    <row r="331" spans="2:8" ht="13.5" thickBot="1">
      <c r="B331" s="96"/>
      <c r="C331" s="97"/>
      <c r="D331" s="97"/>
      <c r="E331" s="97"/>
      <c r="F331" s="97"/>
      <c r="G331" s="97"/>
      <c r="H331" s="108"/>
    </row>
    <row r="332" ht="13.5" thickTop="1"/>
    <row r="343" spans="4:8" ht="22.5">
      <c r="D343" s="338" t="s">
        <v>0</v>
      </c>
      <c r="E343" s="338"/>
      <c r="F343" s="338"/>
      <c r="G343" s="338"/>
      <c r="H343" s="338"/>
    </row>
    <row r="344" spans="4:8" ht="12.75">
      <c r="D344" s="339" t="s">
        <v>4</v>
      </c>
      <c r="E344" s="339"/>
      <c r="F344" s="339"/>
      <c r="G344" s="339"/>
      <c r="H344" s="339"/>
    </row>
    <row r="345" spans="4:8" ht="12.75">
      <c r="D345" s="347" t="s">
        <v>117</v>
      </c>
      <c r="E345" s="347"/>
      <c r="F345" s="347"/>
      <c r="G345" s="347"/>
      <c r="H345" s="347"/>
    </row>
    <row r="346" spans="4:8" ht="12.75">
      <c r="D346" s="340"/>
      <c r="E346" s="340"/>
      <c r="F346" s="340"/>
      <c r="G346" s="340"/>
      <c r="H346" s="340"/>
    </row>
    <row r="348" spans="4:6" ht="12.75">
      <c r="D348" s="74"/>
      <c r="E348" s="74"/>
      <c r="F348" s="74"/>
    </row>
    <row r="349" ht="13.5" thickBot="1"/>
    <row r="350" spans="1:8" ht="14.25" thickBot="1" thickTop="1">
      <c r="A350" s="76"/>
      <c r="B350" s="109" t="s">
        <v>37</v>
      </c>
      <c r="C350" s="202"/>
      <c r="D350" s="202" t="s">
        <v>39</v>
      </c>
      <c r="E350" s="204"/>
      <c r="F350" s="203"/>
      <c r="G350" s="109" t="s">
        <v>40</v>
      </c>
      <c r="H350" s="109" t="s">
        <v>1</v>
      </c>
    </row>
    <row r="351" spans="2:8" ht="13.5" thickTop="1">
      <c r="B351" s="99"/>
      <c r="C351" s="100"/>
      <c r="D351" s="100"/>
      <c r="E351" s="100"/>
      <c r="F351" s="100"/>
      <c r="G351" s="100"/>
      <c r="H351" s="101"/>
    </row>
    <row r="352" spans="2:8" ht="12.75">
      <c r="B352" s="78"/>
      <c r="C352" s="79"/>
      <c r="D352" s="80" t="s">
        <v>41</v>
      </c>
      <c r="E352" s="79"/>
      <c r="F352" s="79"/>
      <c r="G352" s="79"/>
      <c r="H352" s="157">
        <v>22941.57</v>
      </c>
    </row>
    <row r="353" spans="2:8" ht="12.75">
      <c r="B353" s="78"/>
      <c r="C353" s="79"/>
      <c r="D353" s="80"/>
      <c r="E353" s="79"/>
      <c r="F353" s="79"/>
      <c r="G353" s="79"/>
      <c r="H353" s="81"/>
    </row>
    <row r="354" spans="2:8" ht="12.75">
      <c r="B354" s="78"/>
      <c r="C354" s="79"/>
      <c r="D354" s="80"/>
      <c r="E354" s="79"/>
      <c r="F354" s="79"/>
      <c r="G354" s="79"/>
      <c r="H354" s="81"/>
    </row>
    <row r="355" spans="2:8" ht="12.75">
      <c r="B355" s="78"/>
      <c r="C355" s="79"/>
      <c r="D355" s="80"/>
      <c r="E355" s="79"/>
      <c r="F355" s="79"/>
      <c r="G355" s="79"/>
      <c r="H355" s="81"/>
    </row>
    <row r="356" spans="2:8" ht="12.75">
      <c r="B356" s="78"/>
      <c r="C356" s="79"/>
      <c r="D356" s="111"/>
      <c r="E356" s="79"/>
      <c r="F356" s="79"/>
      <c r="G356" s="79"/>
      <c r="H356" s="92"/>
    </row>
    <row r="357" spans="2:8" ht="12.75">
      <c r="B357" s="153"/>
      <c r="C357" s="79"/>
      <c r="D357" s="143" t="s">
        <v>87</v>
      </c>
      <c r="E357" s="79"/>
      <c r="F357" s="79"/>
      <c r="G357" s="79"/>
      <c r="H357" s="95">
        <v>837.5</v>
      </c>
    </row>
    <row r="358" spans="2:8" ht="12.75">
      <c r="B358" s="154"/>
      <c r="C358" s="84"/>
      <c r="D358" s="125"/>
      <c r="E358" s="79"/>
      <c r="F358" s="79"/>
      <c r="G358" s="85"/>
      <c r="H358" s="81"/>
    </row>
    <row r="359" spans="2:8" ht="12.75">
      <c r="B359" s="155"/>
      <c r="C359" s="84"/>
      <c r="D359" s="125"/>
      <c r="E359" s="79"/>
      <c r="F359" s="79"/>
      <c r="G359" s="85"/>
      <c r="H359" s="92"/>
    </row>
    <row r="360" spans="2:8" ht="12.75">
      <c r="B360" s="155"/>
      <c r="C360" s="84"/>
      <c r="D360" s="125"/>
      <c r="E360" s="79"/>
      <c r="F360" s="79"/>
      <c r="G360" s="85"/>
      <c r="H360" s="92"/>
    </row>
    <row r="361" spans="2:8" ht="12.75">
      <c r="B361" s="155"/>
      <c r="C361" s="84"/>
      <c r="D361" s="156"/>
      <c r="E361" s="79"/>
      <c r="F361" s="79"/>
      <c r="G361" s="151"/>
      <c r="H361" s="127"/>
    </row>
    <row r="362" spans="2:8" ht="12.75">
      <c r="B362" s="155"/>
      <c r="C362" s="84"/>
      <c r="D362" s="143" t="s">
        <v>83</v>
      </c>
      <c r="E362" s="79"/>
      <c r="F362" s="79"/>
      <c r="G362" s="151"/>
      <c r="H362" s="127">
        <f>SUM(F363)</f>
        <v>0</v>
      </c>
    </row>
    <row r="363" spans="2:8" ht="12.75">
      <c r="B363" s="138"/>
      <c r="C363" s="84"/>
      <c r="D363" s="130"/>
      <c r="E363" s="79"/>
      <c r="F363" s="151"/>
      <c r="G363" s="79"/>
      <c r="H363" s="127"/>
    </row>
    <row r="364" spans="2:8" ht="12.75">
      <c r="B364" s="155"/>
      <c r="C364" s="84"/>
      <c r="D364" s="140"/>
      <c r="E364" s="79"/>
      <c r="F364" s="79"/>
      <c r="G364" s="151"/>
      <c r="H364" s="127"/>
    </row>
    <row r="365" spans="2:8" ht="12.75">
      <c r="B365" s="155"/>
      <c r="C365" s="84"/>
      <c r="D365" s="125"/>
      <c r="E365" s="79"/>
      <c r="F365" s="79"/>
      <c r="G365" s="151"/>
      <c r="H365" s="127"/>
    </row>
    <row r="366" spans="2:8" ht="12.75">
      <c r="B366" s="155"/>
      <c r="C366" s="84"/>
      <c r="D366" s="156"/>
      <c r="E366" s="79"/>
      <c r="F366" s="79"/>
      <c r="G366" s="151"/>
      <c r="H366" s="127"/>
    </row>
    <row r="367" spans="2:8" ht="12.75">
      <c r="B367" s="155"/>
      <c r="C367" s="84"/>
      <c r="D367" s="146" t="s">
        <v>86</v>
      </c>
      <c r="E367" s="79"/>
      <c r="F367" s="79"/>
      <c r="G367" s="151"/>
      <c r="H367" s="95">
        <v>0</v>
      </c>
    </row>
    <row r="368" spans="2:8" ht="12.75">
      <c r="B368" s="155"/>
      <c r="C368" s="84"/>
      <c r="D368" s="140"/>
      <c r="E368" s="130"/>
      <c r="F368" s="79"/>
      <c r="G368" s="151"/>
      <c r="H368" s="92"/>
    </row>
    <row r="369" spans="2:8" ht="12.75">
      <c r="B369" s="155"/>
      <c r="C369" s="84"/>
      <c r="D369" s="140"/>
      <c r="E369" s="130"/>
      <c r="F369" s="79"/>
      <c r="G369" s="151"/>
      <c r="H369" s="92"/>
    </row>
    <row r="370" spans="2:8" ht="12.75">
      <c r="B370" s="165"/>
      <c r="C370" s="84"/>
      <c r="D370" s="90"/>
      <c r="E370" s="79"/>
      <c r="F370" s="79"/>
      <c r="G370" s="259"/>
      <c r="H370" s="92"/>
    </row>
    <row r="371" spans="2:8" ht="12.75">
      <c r="B371" s="89"/>
      <c r="C371" s="84"/>
      <c r="D371" s="125"/>
      <c r="E371" s="79"/>
      <c r="F371" s="79"/>
      <c r="G371" s="151"/>
      <c r="H371" s="92"/>
    </row>
    <row r="372" spans="2:8" ht="12.75">
      <c r="B372" s="89"/>
      <c r="C372" s="84"/>
      <c r="D372" s="125"/>
      <c r="E372" s="79"/>
      <c r="F372" s="79"/>
      <c r="G372" s="151"/>
      <c r="H372" s="92"/>
    </row>
    <row r="373" spans="2:8" ht="12.75">
      <c r="B373" s="89"/>
      <c r="C373" s="84"/>
      <c r="D373" s="125"/>
      <c r="E373" s="79"/>
      <c r="F373" s="79"/>
      <c r="G373" s="151"/>
      <c r="H373" s="92"/>
    </row>
    <row r="374" spans="2:8" ht="12.75">
      <c r="B374" s="89"/>
      <c r="C374" s="84"/>
      <c r="D374" s="125"/>
      <c r="E374" s="79"/>
      <c r="F374" s="79"/>
      <c r="G374" s="151"/>
      <c r="H374" s="92"/>
    </row>
    <row r="375" spans="2:8" ht="12.75">
      <c r="B375" s="89"/>
      <c r="C375" s="84"/>
      <c r="D375" s="125"/>
      <c r="E375" s="79"/>
      <c r="F375" s="79"/>
      <c r="G375" s="151"/>
      <c r="H375" s="92"/>
    </row>
    <row r="376" spans="2:8" ht="12.75">
      <c r="B376" s="89"/>
      <c r="C376" s="84"/>
      <c r="D376" s="125"/>
      <c r="E376" s="79"/>
      <c r="F376" s="79"/>
      <c r="G376" s="151"/>
      <c r="H376" s="92"/>
    </row>
    <row r="377" spans="2:8" ht="12.75">
      <c r="B377" s="89"/>
      <c r="C377" s="84"/>
      <c r="D377" s="125"/>
      <c r="E377" s="79"/>
      <c r="F377" s="79"/>
      <c r="G377" s="151"/>
      <c r="H377" s="92"/>
    </row>
    <row r="378" spans="2:8" ht="12.75">
      <c r="B378" s="78"/>
      <c r="C378" s="84"/>
      <c r="D378" s="79"/>
      <c r="E378" s="79"/>
      <c r="F378" s="79"/>
      <c r="G378" s="151"/>
      <c r="H378" s="92"/>
    </row>
    <row r="379" spans="2:8" ht="12.75">
      <c r="B379" s="78"/>
      <c r="C379" s="79"/>
      <c r="D379" s="111"/>
      <c r="E379" s="79"/>
      <c r="F379" s="79"/>
      <c r="G379" s="151"/>
      <c r="H379" s="95"/>
    </row>
    <row r="380" spans="2:8" ht="12.75">
      <c r="B380" s="78"/>
      <c r="C380" s="79"/>
      <c r="D380" s="79"/>
      <c r="E380" s="79"/>
      <c r="F380" s="79"/>
      <c r="G380" s="79"/>
      <c r="H380" s="92"/>
    </row>
    <row r="381" spans="2:8" ht="12.75">
      <c r="B381" s="78"/>
      <c r="C381" s="79"/>
      <c r="D381" s="80"/>
      <c r="E381" s="79"/>
      <c r="F381" s="79"/>
      <c r="G381" s="79"/>
      <c r="H381" s="92"/>
    </row>
    <row r="382" spans="2:8" ht="12.75">
      <c r="B382" s="78"/>
      <c r="C382" s="79"/>
      <c r="D382" s="80"/>
      <c r="E382" s="79"/>
      <c r="F382" s="79"/>
      <c r="G382" s="79"/>
      <c r="H382" s="92"/>
    </row>
    <row r="383" spans="2:8" ht="12.75">
      <c r="B383" s="78"/>
      <c r="C383" s="79"/>
      <c r="D383" s="80"/>
      <c r="E383" s="79"/>
      <c r="F383" s="79"/>
      <c r="G383" s="79"/>
      <c r="H383" s="95"/>
    </row>
    <row r="384" spans="2:8" ht="12.75">
      <c r="B384" s="78"/>
      <c r="C384" s="79"/>
      <c r="D384" s="80"/>
      <c r="E384" s="79"/>
      <c r="F384" s="79"/>
      <c r="G384" s="79"/>
      <c r="H384" s="92"/>
    </row>
    <row r="385" spans="2:8" ht="12.75">
      <c r="B385" s="78"/>
      <c r="C385" s="79"/>
      <c r="D385" s="80"/>
      <c r="E385" s="79"/>
      <c r="F385" s="79"/>
      <c r="G385" s="79"/>
      <c r="H385" s="92"/>
    </row>
    <row r="386" spans="2:8" ht="13.5" thickBot="1">
      <c r="B386" s="78"/>
      <c r="C386" s="79"/>
      <c r="D386" s="80" t="s">
        <v>44</v>
      </c>
      <c r="E386" s="79"/>
      <c r="F386" s="79"/>
      <c r="G386" s="79"/>
      <c r="H386" s="141">
        <f>H352-H357-H362-H367</f>
        <v>22104.07</v>
      </c>
    </row>
    <row r="387" spans="2:8" ht="13.5" thickTop="1">
      <c r="B387" s="78"/>
      <c r="C387" s="79"/>
      <c r="D387" s="79"/>
      <c r="E387" s="79"/>
      <c r="F387" s="79"/>
      <c r="G387" s="79"/>
      <c r="H387" s="92"/>
    </row>
    <row r="388" spans="2:8" ht="13.5" thickBot="1">
      <c r="B388" s="96"/>
      <c r="C388" s="97"/>
      <c r="D388" s="97"/>
      <c r="E388" s="97"/>
      <c r="F388" s="97"/>
      <c r="G388" s="97"/>
      <c r="H388" s="108"/>
    </row>
    <row r="389" ht="13.5" thickTop="1"/>
    <row r="399" spans="4:8" ht="22.5">
      <c r="D399" s="338" t="s">
        <v>0</v>
      </c>
      <c r="E399" s="338"/>
      <c r="F399" s="338"/>
      <c r="G399" s="338"/>
      <c r="H399" s="338"/>
    </row>
    <row r="400" spans="4:8" ht="12.75">
      <c r="D400" s="339" t="s">
        <v>4</v>
      </c>
      <c r="E400" s="339"/>
      <c r="F400" s="339"/>
      <c r="G400" s="339"/>
      <c r="H400" s="339"/>
    </row>
    <row r="401" spans="4:8" ht="12.75">
      <c r="D401" s="347" t="s">
        <v>117</v>
      </c>
      <c r="E401" s="347"/>
      <c r="F401" s="347"/>
      <c r="G401" s="347"/>
      <c r="H401" s="347"/>
    </row>
    <row r="402" spans="4:8" ht="12.75">
      <c r="D402" s="340"/>
      <c r="E402" s="340"/>
      <c r="F402" s="340"/>
      <c r="G402" s="340"/>
      <c r="H402" s="340"/>
    </row>
    <row r="404" spans="4:6" ht="12.75">
      <c r="D404" s="74"/>
      <c r="E404" s="74"/>
      <c r="F404" s="74"/>
    </row>
    <row r="405" ht="13.5" thickBot="1"/>
    <row r="406" spans="1:8" ht="14.25" thickBot="1" thickTop="1">
      <c r="A406" s="76"/>
      <c r="B406" s="109" t="s">
        <v>37</v>
      </c>
      <c r="C406" s="202"/>
      <c r="D406" s="202" t="s">
        <v>39</v>
      </c>
      <c r="E406" s="204"/>
      <c r="F406" s="203"/>
      <c r="G406" s="109" t="s">
        <v>40</v>
      </c>
      <c r="H406" s="109" t="s">
        <v>1</v>
      </c>
    </row>
    <row r="407" spans="2:8" ht="13.5" thickTop="1">
      <c r="B407" s="99"/>
      <c r="C407" s="100"/>
      <c r="D407" s="100"/>
      <c r="E407" s="100"/>
      <c r="F407" s="100"/>
      <c r="G407" s="100"/>
      <c r="H407" s="101"/>
    </row>
    <row r="408" spans="2:8" ht="12.75">
      <c r="B408" s="78"/>
      <c r="C408" s="79"/>
      <c r="D408" s="80" t="s">
        <v>41</v>
      </c>
      <c r="E408" s="79"/>
      <c r="F408" s="79"/>
      <c r="G408" s="79"/>
      <c r="H408" s="157">
        <v>3451.52</v>
      </c>
    </row>
    <row r="409" spans="2:8" ht="12.75">
      <c r="B409" s="78"/>
      <c r="C409" s="79"/>
      <c r="D409" s="80"/>
      <c r="E409" s="79"/>
      <c r="F409" s="79"/>
      <c r="G409" s="79"/>
      <c r="H409" s="81"/>
    </row>
    <row r="410" spans="2:8" ht="12.75">
      <c r="B410" s="78"/>
      <c r="C410" s="79"/>
      <c r="D410" s="80"/>
      <c r="E410" s="79"/>
      <c r="F410" s="79"/>
      <c r="G410" s="79"/>
      <c r="H410" s="81"/>
    </row>
    <row r="411" spans="2:8" ht="12.75">
      <c r="B411" s="78"/>
      <c r="C411" s="79"/>
      <c r="D411" s="80"/>
      <c r="E411" s="79"/>
      <c r="F411" s="79"/>
      <c r="G411" s="79"/>
      <c r="H411" s="81"/>
    </row>
    <row r="412" spans="2:8" ht="12.75">
      <c r="B412" s="78"/>
      <c r="C412" s="79"/>
      <c r="D412" s="111"/>
      <c r="E412" s="79"/>
      <c r="F412" s="79"/>
      <c r="G412" s="79"/>
      <c r="H412" s="92"/>
    </row>
    <row r="413" spans="2:8" ht="12.75">
      <c r="B413" s="153"/>
      <c r="D413" s="143" t="s">
        <v>87</v>
      </c>
      <c r="E413" s="79"/>
      <c r="F413" s="79"/>
      <c r="G413" s="79"/>
      <c r="H413" s="95">
        <v>0</v>
      </c>
    </row>
    <row r="414" spans="2:8" ht="12.75">
      <c r="B414" s="154"/>
      <c r="C414" s="84"/>
      <c r="D414" s="125"/>
      <c r="E414" s="79"/>
      <c r="F414" s="79"/>
      <c r="G414" s="85"/>
      <c r="H414" s="81"/>
    </row>
    <row r="415" spans="2:8" ht="12.75">
      <c r="B415" s="155"/>
      <c r="C415" s="84"/>
      <c r="D415" s="125"/>
      <c r="E415" s="79"/>
      <c r="F415" s="79"/>
      <c r="G415" s="85"/>
      <c r="H415" s="92"/>
    </row>
    <row r="416" spans="2:8" ht="12.75">
      <c r="B416" s="155"/>
      <c r="C416" s="84"/>
      <c r="D416" s="125"/>
      <c r="E416" s="79"/>
      <c r="F416" s="79"/>
      <c r="G416" s="85"/>
      <c r="H416" s="92"/>
    </row>
    <row r="417" spans="2:8" ht="12.75">
      <c r="B417" s="155"/>
      <c r="C417" s="84"/>
      <c r="D417" s="156"/>
      <c r="E417" s="79"/>
      <c r="F417" s="79"/>
      <c r="G417" s="151"/>
      <c r="H417" s="127"/>
    </row>
    <row r="418" spans="2:8" ht="12.75">
      <c r="B418" s="155"/>
      <c r="C418" s="84"/>
      <c r="D418" s="143" t="s">
        <v>83</v>
      </c>
      <c r="E418" s="79"/>
      <c r="F418" s="79"/>
      <c r="G418" s="151"/>
      <c r="H418" s="127">
        <v>0</v>
      </c>
    </row>
    <row r="419" spans="2:8" ht="12.75">
      <c r="B419" s="155"/>
      <c r="C419" s="84"/>
      <c r="D419" s="140"/>
      <c r="E419" s="130"/>
      <c r="F419" s="79"/>
      <c r="G419" s="151"/>
      <c r="H419" s="127"/>
    </row>
    <row r="420" spans="2:8" ht="12.75">
      <c r="B420" s="155"/>
      <c r="C420" s="84"/>
      <c r="D420" s="140"/>
      <c r="F420" s="79"/>
      <c r="G420" s="151"/>
      <c r="H420" s="127"/>
    </row>
    <row r="421" spans="2:8" ht="12.75">
      <c r="B421" s="155"/>
      <c r="C421" s="84"/>
      <c r="D421" s="125"/>
      <c r="E421" s="79"/>
      <c r="F421" s="79"/>
      <c r="G421" s="151"/>
      <c r="H421" s="127"/>
    </row>
    <row r="422" spans="2:8" ht="12.75">
      <c r="B422" s="155"/>
      <c r="C422" s="84"/>
      <c r="D422" s="156"/>
      <c r="E422" s="79"/>
      <c r="F422" s="79"/>
      <c r="G422" s="151"/>
      <c r="H422" s="127"/>
    </row>
    <row r="423" spans="2:8" ht="12.75">
      <c r="B423" s="155"/>
      <c r="C423" s="84"/>
      <c r="D423" s="146" t="s">
        <v>86</v>
      </c>
      <c r="E423" s="79"/>
      <c r="F423" s="79"/>
      <c r="G423" s="151"/>
      <c r="H423" s="95">
        <v>0</v>
      </c>
    </row>
    <row r="424" spans="2:8" ht="12.75">
      <c r="B424" s="155"/>
      <c r="C424" s="84"/>
      <c r="D424" s="140"/>
      <c r="E424" s="130"/>
      <c r="F424" s="79"/>
      <c r="G424" s="151"/>
      <c r="H424" s="92"/>
    </row>
    <row r="425" spans="2:8" ht="12.75">
      <c r="B425" s="155"/>
      <c r="C425" s="84"/>
      <c r="D425" s="140"/>
      <c r="E425" s="130"/>
      <c r="F425" s="79"/>
      <c r="G425" s="151"/>
      <c r="H425" s="92"/>
    </row>
    <row r="426" spans="2:8" ht="12.75">
      <c r="B426" s="155"/>
      <c r="C426" s="84"/>
      <c r="D426" s="140"/>
      <c r="E426" s="130"/>
      <c r="F426" s="79"/>
      <c r="G426" s="151"/>
      <c r="H426" s="92"/>
    </row>
    <row r="427" spans="2:8" ht="12.75">
      <c r="B427" s="89"/>
      <c r="C427" s="84"/>
      <c r="D427" s="125"/>
      <c r="E427" s="79"/>
      <c r="F427" s="79"/>
      <c r="G427" s="151"/>
      <c r="H427" s="92"/>
    </row>
    <row r="428" spans="2:8" ht="12.75">
      <c r="B428" s="89"/>
      <c r="C428" s="84"/>
      <c r="D428" s="125"/>
      <c r="E428" s="79"/>
      <c r="F428" s="79"/>
      <c r="G428" s="151"/>
      <c r="H428" s="92"/>
    </row>
    <row r="429" spans="2:8" ht="12.75">
      <c r="B429" s="89"/>
      <c r="C429" s="84"/>
      <c r="D429" s="125"/>
      <c r="E429" s="79"/>
      <c r="F429" s="79"/>
      <c r="G429" s="151"/>
      <c r="H429" s="92"/>
    </row>
    <row r="430" spans="2:8" ht="12.75">
      <c r="B430" s="89"/>
      <c r="C430" s="84"/>
      <c r="D430" s="125"/>
      <c r="E430" s="79"/>
      <c r="F430" s="79"/>
      <c r="G430" s="151"/>
      <c r="H430" s="92"/>
    </row>
    <row r="431" spans="2:8" ht="12.75">
      <c r="B431" s="89"/>
      <c r="C431" s="84"/>
      <c r="D431" s="125"/>
      <c r="E431" s="79"/>
      <c r="F431" s="79"/>
      <c r="G431" s="151"/>
      <c r="H431" s="92"/>
    </row>
    <row r="432" spans="2:8" ht="12.75">
      <c r="B432" s="89"/>
      <c r="C432" s="84"/>
      <c r="D432" s="125"/>
      <c r="E432" s="79"/>
      <c r="F432" s="79"/>
      <c r="G432" s="151"/>
      <c r="H432" s="92"/>
    </row>
    <row r="433" spans="2:8" ht="12.75">
      <c r="B433" s="89"/>
      <c r="C433" s="84"/>
      <c r="D433" s="125"/>
      <c r="E433" s="79"/>
      <c r="F433" s="79"/>
      <c r="G433" s="151"/>
      <c r="H433" s="92"/>
    </row>
    <row r="434" spans="2:8" ht="12.75">
      <c r="B434" s="78"/>
      <c r="C434" s="84"/>
      <c r="E434" s="79"/>
      <c r="F434" s="79"/>
      <c r="G434" s="151"/>
      <c r="H434" s="92"/>
    </row>
    <row r="435" spans="2:8" ht="12.75">
      <c r="B435" s="78"/>
      <c r="D435" s="111"/>
      <c r="E435" s="79"/>
      <c r="F435" s="79"/>
      <c r="G435" s="151"/>
      <c r="H435" s="95"/>
    </row>
    <row r="436" spans="2:8" ht="12.75">
      <c r="B436" s="78"/>
      <c r="D436" s="79"/>
      <c r="E436" s="79"/>
      <c r="F436" s="79"/>
      <c r="G436" s="79"/>
      <c r="H436" s="92"/>
    </row>
    <row r="437" spans="2:8" ht="12.75">
      <c r="B437" s="78"/>
      <c r="D437" s="80"/>
      <c r="E437" s="79"/>
      <c r="F437" s="79"/>
      <c r="G437" s="79"/>
      <c r="H437" s="92"/>
    </row>
    <row r="438" spans="2:8" ht="12.75">
      <c r="B438" s="78"/>
      <c r="D438" s="80"/>
      <c r="E438" s="79"/>
      <c r="F438" s="79"/>
      <c r="G438" s="79"/>
      <c r="H438" s="92"/>
    </row>
    <row r="439" spans="2:8" ht="12.75">
      <c r="B439" s="78"/>
      <c r="C439" s="79"/>
      <c r="D439" s="80"/>
      <c r="E439" s="79"/>
      <c r="F439" s="79"/>
      <c r="G439" s="79"/>
      <c r="H439" s="95"/>
    </row>
    <row r="440" spans="2:8" ht="12.75">
      <c r="B440" s="78"/>
      <c r="C440" s="79"/>
      <c r="D440" s="80"/>
      <c r="E440" s="79"/>
      <c r="F440" s="79"/>
      <c r="G440" s="79"/>
      <c r="H440" s="92"/>
    </row>
    <row r="441" spans="2:8" ht="12.75">
      <c r="B441" s="78"/>
      <c r="C441" s="79"/>
      <c r="D441" s="80"/>
      <c r="E441" s="79"/>
      <c r="F441" s="79"/>
      <c r="G441" s="79"/>
      <c r="H441" s="92"/>
    </row>
    <row r="442" spans="2:8" ht="13.5" thickBot="1">
      <c r="B442" s="78"/>
      <c r="C442" s="79"/>
      <c r="D442" s="80" t="s">
        <v>44</v>
      </c>
      <c r="E442" s="79"/>
      <c r="F442" s="79"/>
      <c r="G442" s="79"/>
      <c r="H442" s="141">
        <f>H408-H413-H418+H423</f>
        <v>3451.52</v>
      </c>
    </row>
    <row r="443" spans="2:8" ht="13.5" thickTop="1">
      <c r="B443" s="78"/>
      <c r="C443" s="79"/>
      <c r="D443" s="79"/>
      <c r="E443" s="79"/>
      <c r="F443" s="79"/>
      <c r="G443" s="79"/>
      <c r="H443" s="92"/>
    </row>
    <row r="444" spans="2:8" ht="13.5" thickBot="1">
      <c r="B444" s="96"/>
      <c r="C444" s="97"/>
      <c r="D444" s="97"/>
      <c r="E444" s="97"/>
      <c r="F444" s="97"/>
      <c r="G444" s="97"/>
      <c r="H444" s="108"/>
    </row>
    <row r="445" spans="2:8" ht="13.5" thickTop="1">
      <c r="B445" s="79"/>
      <c r="C445" s="79"/>
      <c r="D445" s="79"/>
      <c r="E445" s="79"/>
      <c r="F445" s="79"/>
      <c r="G445" s="79"/>
      <c r="H445" s="79"/>
    </row>
    <row r="446" spans="2:8" ht="12.75">
      <c r="B446" s="79"/>
      <c r="C446" s="79"/>
      <c r="D446" s="79"/>
      <c r="E446" s="79"/>
      <c r="F446" s="79"/>
      <c r="G446" s="79"/>
      <c r="H446" s="79"/>
    </row>
    <row r="447" spans="2:8" ht="12.75">
      <c r="B447" s="79"/>
      <c r="C447" s="79"/>
      <c r="D447" s="79"/>
      <c r="E447" s="79"/>
      <c r="F447" s="79"/>
      <c r="G447" s="79"/>
      <c r="H447" s="79"/>
    </row>
    <row r="448" spans="2:8" ht="12.75">
      <c r="B448" s="79"/>
      <c r="C448" s="79"/>
      <c r="D448" s="79"/>
      <c r="E448" s="79"/>
      <c r="F448" s="79"/>
      <c r="G448" s="79"/>
      <c r="H448" s="79"/>
    </row>
    <row r="449" spans="2:8" ht="12.75">
      <c r="B449" s="79"/>
      <c r="C449" s="79"/>
      <c r="D449" s="79"/>
      <c r="E449" s="79"/>
      <c r="F449" s="79"/>
      <c r="G449" s="79"/>
      <c r="H449" s="79"/>
    </row>
    <row r="450" spans="2:8" ht="12.75">
      <c r="B450" s="79"/>
      <c r="C450" s="79"/>
      <c r="D450" s="79"/>
      <c r="E450" s="79"/>
      <c r="F450" s="79"/>
      <c r="G450" s="79"/>
      <c r="H450" s="79"/>
    </row>
    <row r="451" spans="2:8" ht="12.75">
      <c r="B451" s="79"/>
      <c r="C451" s="79"/>
      <c r="D451" s="79"/>
      <c r="E451" s="79"/>
      <c r="F451" s="79"/>
      <c r="G451" s="79"/>
      <c r="H451" s="79"/>
    </row>
    <row r="452" spans="2:8" ht="12.75">
      <c r="B452" s="79"/>
      <c r="C452" s="79"/>
      <c r="D452" s="79"/>
      <c r="E452" s="79"/>
      <c r="F452" s="79"/>
      <c r="G452" s="79"/>
      <c r="H452" s="79"/>
    </row>
    <row r="453" spans="2:8" ht="12.75">
      <c r="B453" s="79"/>
      <c r="C453" s="79"/>
      <c r="D453" s="79"/>
      <c r="E453" s="79"/>
      <c r="F453" s="79"/>
      <c r="G453" s="79"/>
      <c r="H453" s="79"/>
    </row>
    <row r="456" spans="4:8" ht="22.5">
      <c r="D456" s="338" t="s">
        <v>0</v>
      </c>
      <c r="E456" s="338"/>
      <c r="F456" s="338"/>
      <c r="G456" s="338"/>
      <c r="H456" s="338"/>
    </row>
    <row r="457" spans="4:8" ht="12.75">
      <c r="D457" s="339" t="s">
        <v>4</v>
      </c>
      <c r="E457" s="339"/>
      <c r="F457" s="339"/>
      <c r="G457" s="339"/>
      <c r="H457" s="339"/>
    </row>
    <row r="458" spans="4:8" ht="12.75">
      <c r="D458" s="347" t="s">
        <v>184</v>
      </c>
      <c r="E458" s="347"/>
      <c r="F458" s="347"/>
      <c r="G458" s="347"/>
      <c r="H458" s="347"/>
    </row>
    <row r="459" spans="4:8" ht="12.75">
      <c r="D459" s="340"/>
      <c r="E459" s="340"/>
      <c r="F459" s="340"/>
      <c r="G459" s="340"/>
      <c r="H459" s="340"/>
    </row>
    <row r="461" spans="4:6" ht="12.75">
      <c r="D461" s="74"/>
      <c r="E461" s="74"/>
      <c r="F461" s="74"/>
    </row>
    <row r="462" ht="13.5" thickBot="1"/>
    <row r="463" spans="1:8" ht="14.25" thickBot="1" thickTop="1">
      <c r="A463" s="76"/>
      <c r="B463" s="109" t="s">
        <v>37</v>
      </c>
      <c r="C463" s="202"/>
      <c r="D463" s="202" t="s">
        <v>39</v>
      </c>
      <c r="E463" s="204"/>
      <c r="F463" s="203"/>
      <c r="G463" s="109" t="s">
        <v>40</v>
      </c>
      <c r="H463" s="109" t="s">
        <v>1</v>
      </c>
    </row>
    <row r="464" spans="2:8" ht="13.5" thickTop="1">
      <c r="B464" s="99"/>
      <c r="C464" s="100"/>
      <c r="D464" s="100"/>
      <c r="E464" s="100"/>
      <c r="F464" s="100"/>
      <c r="G464" s="100"/>
      <c r="H464" s="101"/>
    </row>
    <row r="465" spans="2:8" ht="12.75">
      <c r="B465" s="78"/>
      <c r="C465" s="79"/>
      <c r="D465" s="80" t="s">
        <v>41</v>
      </c>
      <c r="E465" s="79"/>
      <c r="F465" s="79"/>
      <c r="G465" s="79"/>
      <c r="H465" s="110">
        <v>156461.5</v>
      </c>
    </row>
    <row r="466" spans="2:8" ht="12.75">
      <c r="B466" s="78"/>
      <c r="C466" s="79"/>
      <c r="D466" s="80"/>
      <c r="E466" s="79"/>
      <c r="F466" s="79"/>
      <c r="G466" s="79"/>
      <c r="H466" s="81"/>
    </row>
    <row r="467" spans="2:8" ht="12.75">
      <c r="B467" s="78"/>
      <c r="C467" s="79"/>
      <c r="D467" s="80"/>
      <c r="E467" s="79"/>
      <c r="F467" s="79"/>
      <c r="G467" s="79"/>
      <c r="H467" s="81"/>
    </row>
    <row r="468" spans="2:8" ht="12.75">
      <c r="B468" s="78"/>
      <c r="C468" s="79"/>
      <c r="D468" s="111"/>
      <c r="E468" s="79"/>
      <c r="F468" s="79"/>
      <c r="G468" s="79"/>
      <c r="H468" s="92"/>
    </row>
    <row r="469" spans="2:8" ht="12.75">
      <c r="B469" s="153"/>
      <c r="D469" s="143" t="s">
        <v>87</v>
      </c>
      <c r="E469" s="79"/>
      <c r="F469" s="79"/>
      <c r="G469" s="79"/>
      <c r="H469" s="95">
        <v>0</v>
      </c>
    </row>
    <row r="470" spans="2:8" ht="12.75">
      <c r="B470" s="154"/>
      <c r="C470" s="84"/>
      <c r="D470" s="125"/>
      <c r="E470" s="79"/>
      <c r="F470" s="79"/>
      <c r="G470" s="85"/>
      <c r="H470" s="81"/>
    </row>
    <row r="471" spans="2:8" ht="12.75">
      <c r="B471" s="155"/>
      <c r="C471" s="84"/>
      <c r="D471" s="125"/>
      <c r="E471" s="79"/>
      <c r="F471" s="79"/>
      <c r="G471" s="85"/>
      <c r="H471" s="92"/>
    </row>
    <row r="472" spans="2:8" ht="12.75">
      <c r="B472" s="155"/>
      <c r="C472" s="84"/>
      <c r="D472" s="125"/>
      <c r="E472" s="79"/>
      <c r="F472" s="79"/>
      <c r="G472" s="85"/>
      <c r="H472" s="92"/>
    </row>
    <row r="473" spans="2:8" ht="12.75">
      <c r="B473" s="155"/>
      <c r="C473" s="84"/>
      <c r="D473" s="156"/>
      <c r="E473" s="79"/>
      <c r="F473" s="79"/>
      <c r="G473" s="151"/>
      <c r="H473" s="127"/>
    </row>
    <row r="474" spans="2:8" ht="12.75">
      <c r="B474" s="155"/>
      <c r="C474" s="84"/>
      <c r="D474" s="143" t="s">
        <v>83</v>
      </c>
      <c r="E474" s="79"/>
      <c r="F474" s="79"/>
      <c r="G474" s="151"/>
      <c r="H474" s="127">
        <v>0</v>
      </c>
    </row>
    <row r="475" spans="2:8" ht="12.75">
      <c r="B475" s="155"/>
      <c r="C475" s="84"/>
      <c r="D475" s="140"/>
      <c r="E475" s="130"/>
      <c r="F475" s="79"/>
      <c r="G475" s="151"/>
      <c r="H475" s="127"/>
    </row>
    <row r="476" spans="2:8" ht="12.75">
      <c r="B476" s="155"/>
      <c r="C476" s="84"/>
      <c r="D476" s="140"/>
      <c r="F476" s="79"/>
      <c r="G476" s="151"/>
      <c r="H476" s="127"/>
    </row>
    <row r="477" spans="2:8" ht="12.75">
      <c r="B477" s="155"/>
      <c r="C477" s="84"/>
      <c r="D477" s="125"/>
      <c r="E477" s="79"/>
      <c r="F477" s="79"/>
      <c r="G477" s="151"/>
      <c r="H477" s="127"/>
    </row>
    <row r="478" spans="2:8" ht="12.75">
      <c r="B478" s="155"/>
      <c r="C478" s="84"/>
      <c r="D478" s="156"/>
      <c r="E478" s="79"/>
      <c r="F478" s="79"/>
      <c r="G478" s="151"/>
      <c r="H478" s="127"/>
    </row>
    <row r="479" spans="2:8" ht="12.75">
      <c r="B479" s="155"/>
      <c r="C479" s="84"/>
      <c r="D479" s="146" t="s">
        <v>86</v>
      </c>
      <c r="E479" s="79"/>
      <c r="F479" s="79"/>
      <c r="G479" s="151"/>
      <c r="H479" s="95">
        <v>0</v>
      </c>
    </row>
    <row r="480" spans="2:8" ht="12.75">
      <c r="B480" s="155"/>
      <c r="C480" s="84"/>
      <c r="D480" s="140"/>
      <c r="E480" s="130"/>
      <c r="F480" s="79"/>
      <c r="G480" s="151"/>
      <c r="H480" s="92"/>
    </row>
    <row r="481" spans="2:8" ht="12.75">
      <c r="B481" s="155"/>
      <c r="C481" s="84"/>
      <c r="D481" s="140"/>
      <c r="E481" s="130"/>
      <c r="F481" s="79"/>
      <c r="G481" s="151"/>
      <c r="H481" s="92"/>
    </row>
    <row r="482" spans="2:8" ht="12.75">
      <c r="B482" s="155"/>
      <c r="C482" s="84"/>
      <c r="D482" s="140"/>
      <c r="E482" s="130"/>
      <c r="F482" s="79"/>
      <c r="G482" s="151"/>
      <c r="H482" s="92"/>
    </row>
    <row r="483" spans="2:8" ht="12.75">
      <c r="B483" s="89"/>
      <c r="C483" s="84"/>
      <c r="D483" s="125"/>
      <c r="E483" s="79"/>
      <c r="F483" s="79"/>
      <c r="G483" s="151"/>
      <c r="H483" s="92"/>
    </row>
    <row r="484" spans="2:8" ht="12.75">
      <c r="B484" s="89"/>
      <c r="C484" s="84"/>
      <c r="D484" s="125"/>
      <c r="E484" s="79"/>
      <c r="F484" s="79"/>
      <c r="G484" s="151"/>
      <c r="H484" s="92"/>
    </row>
    <row r="485" spans="2:8" ht="12.75">
      <c r="B485" s="89"/>
      <c r="C485" s="84"/>
      <c r="D485" s="125"/>
      <c r="E485" s="79"/>
      <c r="F485" s="79"/>
      <c r="G485" s="151"/>
      <c r="H485" s="92"/>
    </row>
    <row r="486" spans="2:8" ht="12.75">
      <c r="B486" s="89"/>
      <c r="C486" s="84"/>
      <c r="D486" s="125"/>
      <c r="E486" s="79"/>
      <c r="F486" s="79"/>
      <c r="G486" s="151"/>
      <c r="H486" s="92"/>
    </row>
    <row r="487" spans="2:8" ht="12.75">
      <c r="B487" s="89"/>
      <c r="C487" s="84"/>
      <c r="D487" s="125"/>
      <c r="E487" s="79"/>
      <c r="F487" s="79"/>
      <c r="G487" s="151"/>
      <c r="H487" s="92"/>
    </row>
    <row r="488" spans="2:8" ht="12.75">
      <c r="B488" s="78"/>
      <c r="C488" s="84"/>
      <c r="E488" s="79"/>
      <c r="F488" s="79"/>
      <c r="G488" s="151"/>
      <c r="H488" s="92"/>
    </row>
    <row r="489" spans="2:8" ht="12.75">
      <c r="B489" s="78"/>
      <c r="D489" s="111"/>
      <c r="E489" s="79"/>
      <c r="F489" s="79"/>
      <c r="G489" s="151"/>
      <c r="H489" s="95"/>
    </row>
    <row r="490" spans="2:8" ht="12.75">
      <c r="B490" s="78"/>
      <c r="D490" s="79"/>
      <c r="E490" s="79"/>
      <c r="F490" s="79"/>
      <c r="G490" s="79"/>
      <c r="H490" s="92"/>
    </row>
    <row r="491" spans="2:8" ht="12.75">
      <c r="B491" s="78"/>
      <c r="D491" s="80"/>
      <c r="E491" s="79"/>
      <c r="F491" s="79"/>
      <c r="G491" s="79"/>
      <c r="H491" s="92"/>
    </row>
    <row r="492" spans="2:8" ht="12.75">
      <c r="B492" s="78"/>
      <c r="D492" s="80"/>
      <c r="E492" s="79"/>
      <c r="F492" s="79"/>
      <c r="G492" s="79"/>
      <c r="H492" s="92"/>
    </row>
    <row r="493" spans="2:8" ht="12.75">
      <c r="B493" s="78"/>
      <c r="C493" s="79"/>
      <c r="D493" s="80"/>
      <c r="E493" s="79"/>
      <c r="F493" s="79"/>
      <c r="G493" s="79"/>
      <c r="H493" s="95"/>
    </row>
    <row r="494" spans="2:8" ht="12.75">
      <c r="B494" s="78"/>
      <c r="C494" s="79"/>
      <c r="D494" s="80"/>
      <c r="E494" s="79"/>
      <c r="F494" s="79"/>
      <c r="G494" s="79"/>
      <c r="H494" s="92"/>
    </row>
    <row r="495" spans="2:8" ht="12.75">
      <c r="B495" s="78"/>
      <c r="C495" s="79"/>
      <c r="D495" s="80"/>
      <c r="E495" s="79"/>
      <c r="F495" s="79"/>
      <c r="G495" s="79"/>
      <c r="H495" s="92"/>
    </row>
    <row r="496" spans="2:8" ht="13.5" thickBot="1">
      <c r="B496" s="78"/>
      <c r="C496" s="79"/>
      <c r="D496" s="80" t="s">
        <v>44</v>
      </c>
      <c r="E496" s="79"/>
      <c r="F496" s="79"/>
      <c r="G496" s="79"/>
      <c r="H496" s="141">
        <f>H465</f>
        <v>156461.5</v>
      </c>
    </row>
    <row r="497" spans="2:8" ht="13.5" thickTop="1">
      <c r="B497" s="78"/>
      <c r="C497" s="79"/>
      <c r="D497" s="79"/>
      <c r="E497" s="79"/>
      <c r="F497" s="79"/>
      <c r="G497" s="79"/>
      <c r="H497" s="92"/>
    </row>
    <row r="498" spans="2:8" ht="13.5" thickBot="1">
      <c r="B498" s="96"/>
      <c r="C498" s="97"/>
      <c r="D498" s="97"/>
      <c r="E498" s="97"/>
      <c r="F498" s="97"/>
      <c r="G498" s="97"/>
      <c r="H498" s="108"/>
    </row>
    <row r="499" spans="2:8" ht="13.5" thickTop="1">
      <c r="B499" s="79"/>
      <c r="C499" s="79"/>
      <c r="D499" s="79"/>
      <c r="E499" s="79"/>
      <c r="F499" s="79"/>
      <c r="G499" s="79"/>
      <c r="H499" s="79"/>
    </row>
    <row r="500" spans="2:8" ht="12.75">
      <c r="B500" s="79"/>
      <c r="C500" s="79"/>
      <c r="D500" s="79"/>
      <c r="E500" s="79"/>
      <c r="F500" s="79"/>
      <c r="G500" s="79"/>
      <c r="H500" s="79"/>
    </row>
    <row r="501" spans="2:8" ht="12.75">
      <c r="B501" s="79"/>
      <c r="C501" s="79"/>
      <c r="D501" s="79"/>
      <c r="E501" s="79"/>
      <c r="F501" s="79"/>
      <c r="G501" s="79"/>
      <c r="H501" s="79"/>
    </row>
    <row r="502" spans="2:8" ht="12.75">
      <c r="B502" s="79"/>
      <c r="C502" s="79"/>
      <c r="D502" s="79"/>
      <c r="E502" s="79"/>
      <c r="F502" s="79"/>
      <c r="G502" s="79"/>
      <c r="H502" s="79"/>
    </row>
    <row r="503" spans="2:8" ht="12.75">
      <c r="B503" s="79"/>
      <c r="C503" s="79"/>
      <c r="D503" s="79"/>
      <c r="E503" s="79"/>
      <c r="F503" s="79"/>
      <c r="G503" s="79"/>
      <c r="H503" s="79"/>
    </row>
    <row r="504" spans="2:8" ht="12.75">
      <c r="B504" s="79"/>
      <c r="C504" s="79"/>
      <c r="D504" s="79"/>
      <c r="E504" s="79"/>
      <c r="F504" s="79"/>
      <c r="G504" s="79"/>
      <c r="H504" s="79"/>
    </row>
    <row r="505" spans="2:8" ht="12.75">
      <c r="B505" s="79"/>
      <c r="C505" s="79"/>
      <c r="D505" s="79"/>
      <c r="E505" s="79"/>
      <c r="F505" s="79"/>
      <c r="G505" s="79"/>
      <c r="H505" s="79"/>
    </row>
    <row r="506" spans="2:8" ht="12.75">
      <c r="B506" s="79"/>
      <c r="C506" s="79"/>
      <c r="D506" s="79"/>
      <c r="E506" s="79"/>
      <c r="F506" s="79"/>
      <c r="G506" s="79"/>
      <c r="H506" s="79"/>
    </row>
    <row r="507" spans="2:8" ht="12.75">
      <c r="B507" s="79"/>
      <c r="C507" s="79"/>
      <c r="D507" s="79"/>
      <c r="E507" s="79"/>
      <c r="F507" s="79"/>
      <c r="G507" s="79"/>
      <c r="H507" s="79"/>
    </row>
    <row r="509" spans="4:8" ht="22.5">
      <c r="D509" s="338" t="s">
        <v>0</v>
      </c>
      <c r="E509" s="338"/>
      <c r="F509" s="338"/>
      <c r="G509" s="338"/>
      <c r="H509" s="338"/>
    </row>
    <row r="510" spans="4:8" ht="12.75">
      <c r="D510" s="339" t="s">
        <v>4</v>
      </c>
      <c r="E510" s="339"/>
      <c r="F510" s="339"/>
      <c r="G510" s="339"/>
      <c r="H510" s="339"/>
    </row>
    <row r="511" spans="4:8" ht="12.75">
      <c r="D511" s="347" t="s">
        <v>117</v>
      </c>
      <c r="E511" s="347"/>
      <c r="F511" s="347"/>
      <c r="G511" s="347"/>
      <c r="H511" s="347"/>
    </row>
    <row r="512" spans="4:8" ht="12.75">
      <c r="D512" s="340"/>
      <c r="E512" s="340"/>
      <c r="F512" s="340"/>
      <c r="G512" s="340"/>
      <c r="H512" s="340"/>
    </row>
    <row r="514" ht="13.5" thickBot="1">
      <c r="A514" s="76"/>
    </row>
    <row r="515" spans="2:8" ht="14.25" thickBot="1" thickTop="1">
      <c r="B515" s="109" t="s">
        <v>37</v>
      </c>
      <c r="C515" s="202"/>
      <c r="D515" s="202" t="s">
        <v>39</v>
      </c>
      <c r="E515" s="204"/>
      <c r="F515" s="203"/>
      <c r="G515" s="109" t="s">
        <v>40</v>
      </c>
      <c r="H515" s="109" t="s">
        <v>1</v>
      </c>
    </row>
    <row r="516" spans="2:8" ht="13.5" thickTop="1">
      <c r="B516" s="99"/>
      <c r="C516" s="100"/>
      <c r="D516" s="100"/>
      <c r="E516" s="100"/>
      <c r="F516" s="100"/>
      <c r="G516" s="100"/>
      <c r="H516" s="101"/>
    </row>
    <row r="517" spans="2:8" ht="12.75">
      <c r="B517" s="78"/>
      <c r="C517" s="79"/>
      <c r="D517" s="80" t="s">
        <v>41</v>
      </c>
      <c r="E517" s="79"/>
      <c r="F517" s="79"/>
      <c r="G517" s="79"/>
      <c r="H517" s="110">
        <v>1697237.91</v>
      </c>
    </row>
    <row r="518" spans="2:8" ht="12.75">
      <c r="B518" s="78"/>
      <c r="C518" s="79"/>
      <c r="D518" s="80"/>
      <c r="E518" s="79"/>
      <c r="F518" s="79"/>
      <c r="G518" s="79"/>
      <c r="H518" s="81"/>
    </row>
    <row r="519" spans="2:8" ht="12.75">
      <c r="B519" s="78"/>
      <c r="C519" s="79"/>
      <c r="D519" s="80"/>
      <c r="E519" s="79"/>
      <c r="F519" s="79"/>
      <c r="G519" s="79"/>
      <c r="H519" s="81"/>
    </row>
    <row r="520" spans="2:8" ht="12.75">
      <c r="B520" s="78"/>
      <c r="C520" s="79"/>
      <c r="D520" s="111"/>
      <c r="E520" s="79"/>
      <c r="F520" s="79"/>
      <c r="G520" s="79"/>
      <c r="H520" s="92"/>
    </row>
    <row r="521" spans="2:8" ht="12.75">
      <c r="B521" s="153"/>
      <c r="D521" s="143" t="s">
        <v>87</v>
      </c>
      <c r="E521" s="79"/>
      <c r="F521" s="79"/>
      <c r="G521" s="79"/>
      <c r="H521" s="95">
        <f>SUM(G523:G545)</f>
        <v>6537.1</v>
      </c>
    </row>
    <row r="522" spans="2:8" ht="12.75">
      <c r="B522" s="154"/>
      <c r="C522" s="84"/>
      <c r="D522" s="125"/>
      <c r="E522" s="79"/>
      <c r="F522" s="79"/>
      <c r="G522" s="85"/>
      <c r="H522" s="81"/>
    </row>
    <row r="523" spans="2:8" ht="12.75">
      <c r="B523" s="193">
        <v>41177</v>
      </c>
      <c r="C523" s="19"/>
      <c r="D523" s="162" t="s">
        <v>150</v>
      </c>
      <c r="E523" s="125"/>
      <c r="F523" s="125"/>
      <c r="G523" s="260">
        <v>6537.1</v>
      </c>
      <c r="H523" s="92"/>
    </row>
    <row r="524" spans="2:8" ht="12.75">
      <c r="B524" s="193"/>
      <c r="C524" s="179"/>
      <c r="D524" s="125"/>
      <c r="E524" s="125"/>
      <c r="F524" s="79"/>
      <c r="G524" s="196"/>
      <c r="H524" s="92"/>
    </row>
    <row r="525" spans="2:8" ht="12.75">
      <c r="B525" s="193"/>
      <c r="C525" s="179"/>
      <c r="D525" s="125"/>
      <c r="E525" s="125"/>
      <c r="F525" s="79"/>
      <c r="G525" s="196"/>
      <c r="H525" s="92"/>
    </row>
    <row r="526" spans="2:8" ht="12.75">
      <c r="B526" s="193"/>
      <c r="C526" s="17"/>
      <c r="D526" s="125"/>
      <c r="E526" s="125"/>
      <c r="F526" s="79"/>
      <c r="G526" s="196"/>
      <c r="H526" s="92"/>
    </row>
    <row r="527" spans="2:8" ht="12.75">
      <c r="B527" s="193"/>
      <c r="C527" s="17"/>
      <c r="D527" s="125"/>
      <c r="E527" s="125"/>
      <c r="F527" s="79"/>
      <c r="G527" s="196"/>
      <c r="H527" s="92"/>
    </row>
    <row r="528" spans="2:8" ht="12.75">
      <c r="B528" s="187"/>
      <c r="C528" s="84"/>
      <c r="D528" s="125"/>
      <c r="E528" s="125"/>
      <c r="F528" s="79"/>
      <c r="G528" s="196"/>
      <c r="H528" s="92"/>
    </row>
    <row r="529" spans="2:8" ht="12.75">
      <c r="B529" s="187"/>
      <c r="C529" s="84"/>
      <c r="D529" s="125"/>
      <c r="E529" s="125"/>
      <c r="F529" s="79"/>
      <c r="G529" s="196"/>
      <c r="H529" s="92"/>
    </row>
    <row r="530" spans="2:8" ht="12.75">
      <c r="B530" s="187"/>
      <c r="C530" s="84"/>
      <c r="D530" s="125"/>
      <c r="E530" s="125"/>
      <c r="F530" s="79"/>
      <c r="G530" s="194"/>
      <c r="H530" s="92"/>
    </row>
    <row r="531" spans="2:8" ht="12.75">
      <c r="B531" s="187"/>
      <c r="C531" s="84"/>
      <c r="D531" s="125"/>
      <c r="E531" s="125"/>
      <c r="F531" s="79"/>
      <c r="G531" s="194"/>
      <c r="H531" s="92"/>
    </row>
    <row r="532" spans="2:8" ht="12.75">
      <c r="B532" s="187"/>
      <c r="C532" s="84"/>
      <c r="D532" s="125"/>
      <c r="E532" s="125"/>
      <c r="F532" s="79"/>
      <c r="G532" s="194"/>
      <c r="H532" s="92"/>
    </row>
    <row r="533" spans="2:8" ht="12.75">
      <c r="B533" s="187"/>
      <c r="C533" s="84"/>
      <c r="D533" s="125"/>
      <c r="E533" s="125"/>
      <c r="F533" s="79"/>
      <c r="G533" s="194"/>
      <c r="H533" s="92"/>
    </row>
    <row r="534" spans="2:8" ht="12.75">
      <c r="B534" s="187"/>
      <c r="C534" s="84"/>
      <c r="D534" s="125"/>
      <c r="E534" s="125"/>
      <c r="F534" s="79"/>
      <c r="G534" s="194"/>
      <c r="H534" s="92"/>
    </row>
    <row r="535" spans="2:8" ht="12.75">
      <c r="B535" s="187"/>
      <c r="C535" s="84"/>
      <c r="D535" s="125"/>
      <c r="E535" s="125"/>
      <c r="F535" s="79"/>
      <c r="G535" s="194"/>
      <c r="H535" s="92"/>
    </row>
    <row r="536" spans="2:8" ht="12.75">
      <c r="B536" s="187"/>
      <c r="C536" s="84"/>
      <c r="D536" s="125"/>
      <c r="E536" s="125"/>
      <c r="F536" s="79"/>
      <c r="G536" s="194"/>
      <c r="H536" s="92"/>
    </row>
    <row r="537" spans="2:8" ht="12.75">
      <c r="B537" s="187"/>
      <c r="C537" s="84"/>
      <c r="D537" s="125"/>
      <c r="E537" s="125"/>
      <c r="F537" s="79"/>
      <c r="G537" s="194"/>
      <c r="H537" s="92"/>
    </row>
    <row r="538" spans="2:8" ht="12.75">
      <c r="B538" s="187"/>
      <c r="C538" s="84"/>
      <c r="D538" s="125"/>
      <c r="E538" s="125"/>
      <c r="F538" s="79"/>
      <c r="G538" s="194"/>
      <c r="H538" s="92"/>
    </row>
    <row r="539" spans="2:8" ht="12.75">
      <c r="B539" s="187"/>
      <c r="C539" s="84"/>
      <c r="D539" s="125"/>
      <c r="E539" s="125"/>
      <c r="F539" s="79"/>
      <c r="G539" s="194"/>
      <c r="H539" s="92"/>
    </row>
    <row r="540" spans="2:8" ht="12.75">
      <c r="B540" s="187"/>
      <c r="C540" s="84"/>
      <c r="D540" s="125"/>
      <c r="E540" s="125"/>
      <c r="F540" s="79"/>
      <c r="G540" s="194"/>
      <c r="H540" s="92"/>
    </row>
    <row r="541" spans="2:8" ht="12.75">
      <c r="B541" s="187"/>
      <c r="C541" s="84"/>
      <c r="D541" s="125"/>
      <c r="E541" s="125"/>
      <c r="F541" s="79"/>
      <c r="G541" s="194"/>
      <c r="H541" s="92"/>
    </row>
    <row r="542" spans="2:8" ht="12.75">
      <c r="B542" s="187"/>
      <c r="C542" s="84"/>
      <c r="D542" s="125"/>
      <c r="E542" s="125"/>
      <c r="F542" s="79"/>
      <c r="G542" s="194"/>
      <c r="H542" s="92"/>
    </row>
    <row r="543" spans="2:8" ht="12.75">
      <c r="B543" s="187"/>
      <c r="C543" s="84"/>
      <c r="D543" s="125"/>
      <c r="E543" s="125"/>
      <c r="F543" s="79"/>
      <c r="G543" s="197"/>
      <c r="H543" s="92"/>
    </row>
    <row r="544" spans="2:8" ht="12.75">
      <c r="B544" s="187"/>
      <c r="C544" s="84"/>
      <c r="D544" s="125"/>
      <c r="E544" s="125"/>
      <c r="F544" s="79"/>
      <c r="G544" s="195"/>
      <c r="H544" s="92"/>
    </row>
    <row r="545" spans="2:8" ht="12.75">
      <c r="B545" s="187"/>
      <c r="C545" s="84"/>
      <c r="D545" s="125"/>
      <c r="E545" s="125"/>
      <c r="F545" s="79"/>
      <c r="G545" s="195"/>
      <c r="H545" s="92"/>
    </row>
    <row r="546" spans="2:8" ht="14.25">
      <c r="B546" s="172"/>
      <c r="C546" s="198"/>
      <c r="D546" s="113"/>
      <c r="E546" s="113"/>
      <c r="F546" s="166"/>
      <c r="G546" s="85"/>
      <c r="H546" s="92"/>
    </row>
    <row r="547" spans="2:8" ht="12.75">
      <c r="B547" s="155"/>
      <c r="C547" s="84"/>
      <c r="D547" s="125"/>
      <c r="E547" s="79"/>
      <c r="F547" s="79"/>
      <c r="G547" s="85"/>
      <c r="H547" s="92"/>
    </row>
    <row r="548" spans="2:8" ht="12.75">
      <c r="B548" s="155"/>
      <c r="C548" s="84"/>
      <c r="D548" s="156"/>
      <c r="E548" s="79"/>
      <c r="F548" s="79"/>
      <c r="G548" s="151"/>
      <c r="H548" s="127"/>
    </row>
    <row r="549" spans="2:8" ht="12.75">
      <c r="B549" s="155"/>
      <c r="C549" s="84"/>
      <c r="D549" s="143" t="s">
        <v>83</v>
      </c>
      <c r="E549" s="79"/>
      <c r="F549" s="79"/>
      <c r="G549" s="151"/>
      <c r="H549" s="127">
        <f>SUM(G550)</f>
        <v>0</v>
      </c>
    </row>
    <row r="550" spans="2:8" ht="12.75">
      <c r="B550" s="155"/>
      <c r="C550" s="84"/>
      <c r="D550" s="140"/>
      <c r="E550" s="130"/>
      <c r="F550" s="79"/>
      <c r="G550" s="151"/>
      <c r="H550" s="127"/>
    </row>
    <row r="551" spans="2:8" ht="12.75">
      <c r="B551" s="155"/>
      <c r="C551" s="84"/>
      <c r="D551" s="140"/>
      <c r="F551" s="79"/>
      <c r="G551" s="151"/>
      <c r="H551" s="127"/>
    </row>
    <row r="552" spans="2:8" ht="12.75">
      <c r="B552" s="155"/>
      <c r="C552" s="84"/>
      <c r="D552" s="125"/>
      <c r="E552" s="79"/>
      <c r="F552" s="79"/>
      <c r="G552" s="151"/>
      <c r="H552" s="127"/>
    </row>
    <row r="553" spans="2:8" ht="12.75">
      <c r="B553" s="155"/>
      <c r="C553" s="84"/>
      <c r="D553" s="156"/>
      <c r="E553" s="79"/>
      <c r="F553" s="79"/>
      <c r="G553" s="151"/>
      <c r="H553" s="127"/>
    </row>
    <row r="554" spans="2:8" ht="12.75">
      <c r="B554" s="155"/>
      <c r="C554" s="84"/>
      <c r="D554" s="146" t="s">
        <v>86</v>
      </c>
      <c r="E554" s="79"/>
      <c r="F554" s="79"/>
      <c r="G554" s="151"/>
      <c r="H554" s="95">
        <v>0</v>
      </c>
    </row>
    <row r="555" spans="2:8" ht="12.75">
      <c r="B555" s="155"/>
      <c r="C555" s="84"/>
      <c r="D555" s="140"/>
      <c r="E555" s="130"/>
      <c r="F555" s="79"/>
      <c r="G555" s="151"/>
      <c r="H555" s="92"/>
    </row>
    <row r="556" spans="2:8" ht="12.75">
      <c r="B556" s="155"/>
      <c r="C556" s="84"/>
      <c r="D556" s="140"/>
      <c r="E556" s="130"/>
      <c r="F556" s="79"/>
      <c r="G556" s="151"/>
      <c r="H556" s="92"/>
    </row>
    <row r="557" spans="2:8" ht="12.75">
      <c r="B557" s="78"/>
      <c r="C557" s="79"/>
      <c r="D557" s="80"/>
      <c r="E557" s="79"/>
      <c r="F557" s="79"/>
      <c r="G557" s="79"/>
      <c r="H557" s="92"/>
    </row>
    <row r="558" spans="2:8" ht="12.75">
      <c r="B558" s="78"/>
      <c r="C558" s="79"/>
      <c r="D558" s="80"/>
      <c r="E558" s="79"/>
      <c r="F558" s="79"/>
      <c r="G558" s="79"/>
      <c r="H558" s="92"/>
    </row>
    <row r="559" spans="2:8" ht="13.5" thickBot="1">
      <c r="B559" s="78"/>
      <c r="C559" s="79"/>
      <c r="D559" s="80" t="s">
        <v>44</v>
      </c>
      <c r="E559" s="79"/>
      <c r="F559" s="79"/>
      <c r="G559" s="79"/>
      <c r="H559" s="141">
        <f>H517-H521-H549+H554</f>
        <v>1690700.8099999998</v>
      </c>
    </row>
    <row r="560" spans="2:8" ht="13.5" thickTop="1">
      <c r="B560" s="78"/>
      <c r="C560" s="79"/>
      <c r="D560" s="79"/>
      <c r="E560" s="79"/>
      <c r="F560" s="79"/>
      <c r="G560" s="79"/>
      <c r="H560" s="92"/>
    </row>
    <row r="561" spans="2:8" ht="13.5" thickBot="1">
      <c r="B561" s="96"/>
      <c r="C561" s="97"/>
      <c r="D561" s="97"/>
      <c r="E561" s="97"/>
      <c r="F561" s="97"/>
      <c r="G561" s="97"/>
      <c r="H561" s="108"/>
    </row>
    <row r="562" spans="2:8" ht="13.5" thickTop="1">
      <c r="B562" s="79"/>
      <c r="C562" s="79"/>
      <c r="D562" s="79"/>
      <c r="E562" s="79"/>
      <c r="F562" s="79"/>
      <c r="G562" s="79"/>
      <c r="H562" s="79"/>
    </row>
    <row r="563" spans="2:8" ht="12.75">
      <c r="B563" s="79"/>
      <c r="C563" s="79"/>
      <c r="D563" s="79"/>
      <c r="E563" s="79"/>
      <c r="F563" s="79"/>
      <c r="G563" s="79"/>
      <c r="H563" s="79"/>
    </row>
    <row r="564" spans="2:8" ht="12.75">
      <c r="B564" s="79"/>
      <c r="C564" s="79"/>
      <c r="D564" s="79"/>
      <c r="E564" s="79"/>
      <c r="F564" s="79"/>
      <c r="G564" s="79"/>
      <c r="H564" s="79"/>
    </row>
    <row r="565" spans="2:8" ht="12.75">
      <c r="B565" s="79"/>
      <c r="C565" s="79"/>
      <c r="D565" s="79"/>
      <c r="E565" s="79"/>
      <c r="F565" s="79"/>
      <c r="G565" s="79"/>
      <c r="H565" s="79"/>
    </row>
    <row r="567" spans="4:8" ht="22.5">
      <c r="D567" s="338" t="s">
        <v>0</v>
      </c>
      <c r="E567" s="338"/>
      <c r="F567" s="338"/>
      <c r="G567" s="338"/>
      <c r="H567" s="338"/>
    </row>
    <row r="568" spans="4:8" ht="12.75">
      <c r="D568" s="339" t="s">
        <v>4</v>
      </c>
      <c r="E568" s="339"/>
      <c r="F568" s="339"/>
      <c r="G568" s="339"/>
      <c r="H568" s="339"/>
    </row>
    <row r="569" spans="4:8" ht="12.75">
      <c r="D569" s="347" t="s">
        <v>117</v>
      </c>
      <c r="E569" s="347"/>
      <c r="F569" s="347"/>
      <c r="G569" s="347"/>
      <c r="H569" s="347"/>
    </row>
    <row r="570" spans="4:8" ht="12.75">
      <c r="D570" s="340"/>
      <c r="E570" s="340"/>
      <c r="F570" s="340"/>
      <c r="G570" s="340"/>
      <c r="H570" s="340"/>
    </row>
    <row r="572" spans="4:6" ht="12.75">
      <c r="D572" s="74"/>
      <c r="E572" s="74"/>
      <c r="F572" s="74"/>
    </row>
    <row r="573" ht="13.5" thickBot="1">
      <c r="A573" s="76"/>
    </row>
    <row r="574" spans="2:8" ht="14.25" thickBot="1" thickTop="1">
      <c r="B574" s="109" t="s">
        <v>37</v>
      </c>
      <c r="C574" s="202"/>
      <c r="D574" s="202" t="s">
        <v>39</v>
      </c>
      <c r="E574" s="204"/>
      <c r="F574" s="203"/>
      <c r="G574" s="109" t="s">
        <v>40</v>
      </c>
      <c r="H574" s="109" t="s">
        <v>1</v>
      </c>
    </row>
    <row r="575" spans="2:8" ht="13.5" thickTop="1">
      <c r="B575" s="99"/>
      <c r="C575" s="100"/>
      <c r="D575" s="100"/>
      <c r="E575" s="100"/>
      <c r="F575" s="100"/>
      <c r="G575" s="100"/>
      <c r="H575" s="101"/>
    </row>
    <row r="576" spans="2:8" ht="12.75">
      <c r="B576" s="78"/>
      <c r="C576" s="79"/>
      <c r="D576" s="80" t="s">
        <v>41</v>
      </c>
      <c r="E576" s="79"/>
      <c r="F576" s="79"/>
      <c r="G576" s="79"/>
      <c r="H576" s="110">
        <v>197621.06</v>
      </c>
    </row>
    <row r="577" spans="2:8" ht="12.75">
      <c r="B577" s="78"/>
      <c r="C577" s="79"/>
      <c r="D577" s="80"/>
      <c r="E577" s="79"/>
      <c r="F577" s="79"/>
      <c r="G577" s="79"/>
      <c r="H577" s="81"/>
    </row>
    <row r="578" spans="2:8" ht="12.75">
      <c r="B578" s="78"/>
      <c r="C578" s="79"/>
      <c r="D578" s="80"/>
      <c r="E578" s="79"/>
      <c r="F578" s="79"/>
      <c r="G578" s="79"/>
      <c r="H578" s="81"/>
    </row>
    <row r="579" spans="2:8" ht="12.75">
      <c r="B579" s="78"/>
      <c r="C579" s="79"/>
      <c r="D579" s="80"/>
      <c r="E579" s="79"/>
      <c r="F579" s="79"/>
      <c r="G579" s="79"/>
      <c r="H579" s="81"/>
    </row>
    <row r="580" spans="2:8" ht="12.75">
      <c r="B580" s="78"/>
      <c r="C580" s="79"/>
      <c r="D580" s="111"/>
      <c r="E580" s="79"/>
      <c r="F580" s="79"/>
      <c r="G580" s="79"/>
      <c r="H580" s="92"/>
    </row>
    <row r="581" spans="2:8" ht="12.75">
      <c r="B581" s="153"/>
      <c r="D581" s="143" t="s">
        <v>87</v>
      </c>
      <c r="E581" s="79"/>
      <c r="F581" s="79"/>
      <c r="G581" s="79"/>
      <c r="H581" s="95">
        <f>SUM(G582:G587)</f>
        <v>5000</v>
      </c>
    </row>
    <row r="582" spans="2:8" ht="12.75">
      <c r="B582" s="174">
        <v>41165</v>
      </c>
      <c r="C582" s="19"/>
      <c r="D582" s="162" t="s">
        <v>185</v>
      </c>
      <c r="E582" s="79"/>
      <c r="F582" s="79"/>
      <c r="G582" s="31">
        <v>5000</v>
      </c>
      <c r="H582" s="81"/>
    </row>
    <row r="583" spans="2:8" ht="12.75">
      <c r="B583" s="174"/>
      <c r="C583" s="175"/>
      <c r="D583" s="162"/>
      <c r="E583" s="125"/>
      <c r="F583" s="31"/>
      <c r="G583" s="85"/>
      <c r="H583" s="92"/>
    </row>
    <row r="584" spans="2:8" ht="12.75">
      <c r="B584" s="174"/>
      <c r="C584" s="175"/>
      <c r="D584" s="162"/>
      <c r="E584" s="125"/>
      <c r="F584" s="31"/>
      <c r="G584" s="85"/>
      <c r="H584" s="92"/>
    </row>
    <row r="585" spans="2:8" ht="12.75">
      <c r="B585" s="174"/>
      <c r="C585" s="175"/>
      <c r="D585" s="162"/>
      <c r="E585" s="125"/>
      <c r="F585" s="31"/>
      <c r="G585" s="85"/>
      <c r="H585" s="92"/>
    </row>
    <row r="586" spans="2:8" ht="12.75">
      <c r="B586" s="174"/>
      <c r="C586" s="175"/>
      <c r="D586" s="162"/>
      <c r="E586" s="125"/>
      <c r="F586" s="31"/>
      <c r="G586" s="85"/>
      <c r="H586" s="92"/>
    </row>
    <row r="587" spans="2:8" ht="12.75">
      <c r="B587" s="174"/>
      <c r="C587" s="84"/>
      <c r="D587" s="162"/>
      <c r="E587" s="79"/>
      <c r="F587" s="71"/>
      <c r="G587" s="85"/>
      <c r="H587" s="92"/>
    </row>
    <row r="588" spans="2:8" ht="12.75">
      <c r="B588" s="155"/>
      <c r="C588" s="84"/>
      <c r="D588" s="156"/>
      <c r="E588" s="79"/>
      <c r="F588" s="79"/>
      <c r="G588" s="151"/>
      <c r="H588" s="127"/>
    </row>
    <row r="589" spans="2:8" ht="12.75">
      <c r="B589" s="155"/>
      <c r="C589" s="84"/>
      <c r="D589" s="143" t="s">
        <v>83</v>
      </c>
      <c r="E589" s="79"/>
      <c r="F589" s="79"/>
      <c r="G589" s="151"/>
      <c r="H589" s="127">
        <f>SUM(G590)</f>
        <v>0</v>
      </c>
    </row>
    <row r="590" spans="2:8" ht="12.75">
      <c r="B590" s="155"/>
      <c r="C590" s="84"/>
      <c r="D590" s="140"/>
      <c r="E590" s="130"/>
      <c r="F590" s="79"/>
      <c r="G590" s="151"/>
      <c r="H590" s="127"/>
    </row>
    <row r="591" spans="2:8" ht="12.75">
      <c r="B591" s="155"/>
      <c r="C591" s="84"/>
      <c r="D591" s="140"/>
      <c r="F591" s="79"/>
      <c r="G591" s="151"/>
      <c r="H591" s="127"/>
    </row>
    <row r="592" spans="2:8" ht="12.75">
      <c r="B592" s="155"/>
      <c r="C592" s="84"/>
      <c r="D592" s="125"/>
      <c r="E592" s="79"/>
      <c r="F592" s="79"/>
      <c r="G592" s="151"/>
      <c r="H592" s="127"/>
    </row>
    <row r="593" spans="2:8" ht="12.75">
      <c r="B593" s="155"/>
      <c r="C593" s="84"/>
      <c r="D593" s="156"/>
      <c r="E593" s="79"/>
      <c r="F593" s="79"/>
      <c r="G593" s="151"/>
      <c r="H593" s="127"/>
    </row>
    <row r="594" spans="2:8" ht="12.75">
      <c r="B594" s="155"/>
      <c r="C594" s="84"/>
      <c r="D594" s="146" t="s">
        <v>86</v>
      </c>
      <c r="E594" s="79"/>
      <c r="F594" s="79"/>
      <c r="G594" s="151"/>
      <c r="H594" s="95">
        <v>0</v>
      </c>
    </row>
    <row r="595" spans="2:8" ht="12.75">
      <c r="B595" s="155"/>
      <c r="C595" s="84"/>
      <c r="D595" s="140"/>
      <c r="E595" s="130"/>
      <c r="F595" s="79"/>
      <c r="G595" s="151"/>
      <c r="H595" s="92"/>
    </row>
    <row r="596" spans="2:8" ht="12.75">
      <c r="B596" s="155"/>
      <c r="C596" s="84"/>
      <c r="D596" s="140"/>
      <c r="E596" s="130"/>
      <c r="F596" s="79"/>
      <c r="G596" s="151"/>
      <c r="H596" s="92"/>
    </row>
    <row r="597" spans="2:8" ht="12.75">
      <c r="B597" s="155"/>
      <c r="C597" s="84"/>
      <c r="D597" s="140"/>
      <c r="E597" s="130"/>
      <c r="F597" s="79"/>
      <c r="G597" s="151"/>
      <c r="H597" s="92"/>
    </row>
    <row r="598" spans="2:8" ht="12.75">
      <c r="B598" s="89"/>
      <c r="C598" s="84"/>
      <c r="D598" s="125"/>
      <c r="E598" s="79"/>
      <c r="F598" s="79"/>
      <c r="G598" s="151"/>
      <c r="H598" s="92"/>
    </row>
    <row r="599" spans="2:8" ht="12.75">
      <c r="B599" s="89"/>
      <c r="C599" s="84"/>
      <c r="D599" s="125"/>
      <c r="E599" s="79"/>
      <c r="F599" s="79"/>
      <c r="G599" s="151"/>
      <c r="H599" s="92"/>
    </row>
    <row r="600" spans="2:8" ht="12.75">
      <c r="B600" s="89"/>
      <c r="C600" s="84"/>
      <c r="D600" s="125"/>
      <c r="E600" s="79"/>
      <c r="F600" s="79"/>
      <c r="G600" s="151"/>
      <c r="H600" s="92"/>
    </row>
    <row r="601" spans="2:8" ht="12.75">
      <c r="B601" s="89"/>
      <c r="C601" s="84"/>
      <c r="D601" s="125"/>
      <c r="E601" s="79"/>
      <c r="F601" s="79"/>
      <c r="G601" s="151"/>
      <c r="H601" s="92"/>
    </row>
    <row r="602" spans="2:8" ht="12.75">
      <c r="B602" s="89"/>
      <c r="C602" s="84"/>
      <c r="D602" s="125"/>
      <c r="E602" s="79"/>
      <c r="F602" s="79"/>
      <c r="G602" s="151"/>
      <c r="H602" s="92"/>
    </row>
    <row r="603" spans="2:8" ht="12.75">
      <c r="B603" s="89"/>
      <c r="C603" s="84"/>
      <c r="D603" s="125"/>
      <c r="E603" s="79"/>
      <c r="F603" s="79"/>
      <c r="G603" s="151"/>
      <c r="H603" s="92"/>
    </row>
    <row r="604" spans="2:8" ht="12.75">
      <c r="B604" s="89"/>
      <c r="C604" s="84"/>
      <c r="D604" s="125"/>
      <c r="E604" s="79"/>
      <c r="F604" s="79"/>
      <c r="G604" s="151"/>
      <c r="H604" s="92"/>
    </row>
    <row r="605" spans="2:8" ht="12.75">
      <c r="B605" s="78"/>
      <c r="C605" s="84"/>
      <c r="E605" s="79"/>
      <c r="F605" s="79"/>
      <c r="G605" s="151"/>
      <c r="H605" s="92"/>
    </row>
    <row r="606" spans="2:8" ht="12.75">
      <c r="B606" s="78"/>
      <c r="D606" s="111"/>
      <c r="E606" s="79"/>
      <c r="F606" s="79"/>
      <c r="G606" s="151"/>
      <c r="H606" s="95"/>
    </row>
    <row r="607" spans="2:8" ht="12.75">
      <c r="B607" s="78"/>
      <c r="D607" s="79"/>
      <c r="E607" s="79"/>
      <c r="F607" s="79"/>
      <c r="G607" s="79"/>
      <c r="H607" s="92"/>
    </row>
    <row r="608" spans="2:8" ht="12.75">
      <c r="B608" s="78"/>
      <c r="D608" s="80"/>
      <c r="E608" s="79"/>
      <c r="F608" s="79"/>
      <c r="G608" s="79"/>
      <c r="H608" s="92"/>
    </row>
    <row r="609" spans="2:8" ht="12.75">
      <c r="B609" s="78"/>
      <c r="D609" s="80"/>
      <c r="E609" s="79"/>
      <c r="F609" s="79"/>
      <c r="G609" s="79"/>
      <c r="H609" s="92"/>
    </row>
    <row r="610" spans="2:8" ht="12.75">
      <c r="B610" s="78"/>
      <c r="C610" s="79"/>
      <c r="D610" s="80"/>
      <c r="E610" s="79"/>
      <c r="F610" s="79"/>
      <c r="G610" s="79"/>
      <c r="H610" s="95"/>
    </row>
    <row r="611" spans="2:8" ht="12.75">
      <c r="B611" s="78"/>
      <c r="C611" s="79"/>
      <c r="D611" s="80"/>
      <c r="E611" s="79"/>
      <c r="F611" s="79"/>
      <c r="G611" s="79"/>
      <c r="H611" s="92"/>
    </row>
    <row r="612" spans="2:8" ht="12.75">
      <c r="B612" s="78"/>
      <c r="C612" s="79"/>
      <c r="D612" s="80"/>
      <c r="E612" s="79"/>
      <c r="F612" s="79"/>
      <c r="G612" s="79"/>
      <c r="H612" s="92"/>
    </row>
    <row r="613" spans="2:8" ht="13.5" thickBot="1">
      <c r="B613" s="78"/>
      <c r="C613" s="79"/>
      <c r="D613" s="80" t="s">
        <v>44</v>
      </c>
      <c r="E613" s="79"/>
      <c r="F613" s="79"/>
      <c r="G613" s="79"/>
      <c r="H613" s="141">
        <f>H576-H581-H589+H594</f>
        <v>192621.06</v>
      </c>
    </row>
    <row r="614" spans="2:8" ht="13.5" thickTop="1">
      <c r="B614" s="78"/>
      <c r="C614" s="79"/>
      <c r="D614" s="79"/>
      <c r="E614" s="79"/>
      <c r="F614" s="79"/>
      <c r="G614" s="79"/>
      <c r="H614" s="92"/>
    </row>
    <row r="615" spans="1:8" ht="13.5" thickBot="1">
      <c r="A615" s="79"/>
      <c r="B615" s="96"/>
      <c r="C615" s="97"/>
      <c r="D615" s="97"/>
      <c r="E615" s="97"/>
      <c r="F615" s="97"/>
      <c r="G615" s="97"/>
      <c r="H615" s="108"/>
    </row>
    <row r="616" spans="1:8" ht="13.5" thickTop="1">
      <c r="A616" s="79"/>
      <c r="B616" s="79"/>
      <c r="C616" s="79"/>
      <c r="D616" s="79"/>
      <c r="E616" s="79"/>
      <c r="F616" s="79"/>
      <c r="G616" s="79"/>
      <c r="H616" s="79"/>
    </row>
    <row r="617" spans="1:8" ht="12.75">
      <c r="A617" s="79"/>
      <c r="B617" s="79"/>
      <c r="C617" s="79"/>
      <c r="D617" s="79"/>
      <c r="E617" s="79"/>
      <c r="F617" s="79"/>
      <c r="G617" s="79"/>
      <c r="H617" s="79"/>
    </row>
    <row r="618" spans="1:8" ht="12.75">
      <c r="A618" s="79"/>
      <c r="B618" s="79"/>
      <c r="C618" s="79"/>
      <c r="D618" s="79"/>
      <c r="E618" s="79"/>
      <c r="F618" s="79"/>
      <c r="G618" s="79"/>
      <c r="H618" s="79"/>
    </row>
    <row r="619" spans="1:8" ht="12.75">
      <c r="A619" s="79"/>
      <c r="B619" s="79"/>
      <c r="C619" s="79"/>
      <c r="D619" s="79"/>
      <c r="E619" s="79"/>
      <c r="F619" s="79"/>
      <c r="G619" s="79"/>
      <c r="H619" s="79"/>
    </row>
    <row r="620" spans="1:8" ht="12.75">
      <c r="A620" s="79"/>
      <c r="B620" s="79"/>
      <c r="C620" s="79"/>
      <c r="D620" s="79"/>
      <c r="E620" s="79"/>
      <c r="F620" s="79"/>
      <c r="G620" s="79"/>
      <c r="H620" s="79"/>
    </row>
    <row r="621" spans="1:8" ht="12.75">
      <c r="A621" s="79"/>
      <c r="B621" s="79"/>
      <c r="C621" s="79"/>
      <c r="D621" s="79"/>
      <c r="E621" s="79"/>
      <c r="F621" s="79"/>
      <c r="G621" s="79"/>
      <c r="H621" s="79"/>
    </row>
    <row r="622" spans="2:8" ht="12.75">
      <c r="B622" s="79"/>
      <c r="C622" s="79"/>
      <c r="D622" s="79"/>
      <c r="E622" s="79"/>
      <c r="F622" s="79"/>
      <c r="G622" s="79"/>
      <c r="H622" s="79"/>
    </row>
    <row r="624" spans="2:8" ht="12.75">
      <c r="B624" s="79"/>
      <c r="C624" s="79"/>
      <c r="D624" s="79"/>
      <c r="E624" s="79"/>
      <c r="F624" s="79"/>
      <c r="G624" s="79"/>
      <c r="H624" s="79"/>
    </row>
    <row r="626" spans="4:8" ht="22.5">
      <c r="D626" s="338" t="s">
        <v>0</v>
      </c>
      <c r="E626" s="338"/>
      <c r="F626" s="338"/>
      <c r="G626" s="338"/>
      <c r="H626" s="338"/>
    </row>
    <row r="627" spans="4:8" ht="12.75">
      <c r="D627" s="339" t="s">
        <v>4</v>
      </c>
      <c r="E627" s="339"/>
      <c r="F627" s="339"/>
      <c r="G627" s="339"/>
      <c r="H627" s="339"/>
    </row>
    <row r="628" spans="4:8" ht="12.75">
      <c r="D628" s="347" t="s">
        <v>117</v>
      </c>
      <c r="E628" s="347"/>
      <c r="F628" s="347"/>
      <c r="G628" s="347"/>
      <c r="H628" s="347"/>
    </row>
    <row r="629" spans="4:8" ht="12.75">
      <c r="D629" s="340"/>
      <c r="E629" s="340"/>
      <c r="F629" s="340"/>
      <c r="G629" s="340"/>
      <c r="H629" s="340"/>
    </row>
    <row r="631" spans="4:6" ht="12.75">
      <c r="D631" s="74"/>
      <c r="E631" s="74"/>
      <c r="F631" s="74"/>
    </row>
    <row r="632" ht="13.5" thickBot="1">
      <c r="A632" s="76"/>
    </row>
    <row r="633" spans="2:8" ht="14.25" thickBot="1" thickTop="1">
      <c r="B633" s="109" t="s">
        <v>37</v>
      </c>
      <c r="C633" s="202"/>
      <c r="D633" s="202" t="s">
        <v>39</v>
      </c>
      <c r="E633" s="204"/>
      <c r="F633" s="203"/>
      <c r="G633" s="109" t="s">
        <v>40</v>
      </c>
      <c r="H633" s="109" t="s">
        <v>1</v>
      </c>
    </row>
    <row r="634" spans="2:8" ht="13.5" thickTop="1">
      <c r="B634" s="99"/>
      <c r="C634" s="100"/>
      <c r="D634" s="100"/>
      <c r="E634" s="100"/>
      <c r="F634" s="100"/>
      <c r="G634" s="100"/>
      <c r="H634" s="101"/>
    </row>
    <row r="635" spans="2:8" ht="12.75">
      <c r="B635" s="78"/>
      <c r="C635" s="79"/>
      <c r="D635" s="80" t="s">
        <v>41</v>
      </c>
      <c r="E635" s="79"/>
      <c r="F635" s="79"/>
      <c r="G635" s="79"/>
      <c r="H635" s="110">
        <v>80059.4</v>
      </c>
    </row>
    <row r="636" spans="2:8" ht="12.75">
      <c r="B636" s="78"/>
      <c r="C636" s="79"/>
      <c r="D636" s="80"/>
      <c r="E636" s="79"/>
      <c r="F636" s="79"/>
      <c r="G636" s="79"/>
      <c r="H636" s="81"/>
    </row>
    <row r="637" spans="2:8" ht="12.75">
      <c r="B637" s="78"/>
      <c r="C637" s="79"/>
      <c r="D637" s="80"/>
      <c r="E637" s="79"/>
      <c r="F637" s="79"/>
      <c r="G637" s="79"/>
      <c r="H637" s="81"/>
    </row>
    <row r="638" spans="2:8" ht="12.75">
      <c r="B638" s="78"/>
      <c r="C638" s="79"/>
      <c r="D638" s="80"/>
      <c r="E638" s="79"/>
      <c r="F638" s="79"/>
      <c r="G638" s="79"/>
      <c r="H638" s="81"/>
    </row>
    <row r="639" spans="2:8" ht="12.75">
      <c r="B639" s="78"/>
      <c r="C639" s="79"/>
      <c r="D639" s="111"/>
      <c r="E639" s="79"/>
      <c r="F639" s="79"/>
      <c r="G639" s="79"/>
      <c r="H639" s="92"/>
    </row>
    <row r="640" spans="2:8" ht="12.75">
      <c r="B640" s="153"/>
      <c r="D640" s="143" t="s">
        <v>87</v>
      </c>
      <c r="E640" s="79"/>
      <c r="F640" s="79"/>
      <c r="G640" s="79"/>
      <c r="H640" s="95">
        <v>0</v>
      </c>
    </row>
    <row r="641" spans="2:8" ht="12.75">
      <c r="B641" s="154"/>
      <c r="C641" s="84"/>
      <c r="D641" s="125"/>
      <c r="E641" s="79"/>
      <c r="F641" s="79"/>
      <c r="G641" s="85"/>
      <c r="H641" s="81"/>
    </row>
    <row r="642" spans="2:8" ht="12.75">
      <c r="B642" s="155"/>
      <c r="C642" s="84"/>
      <c r="D642" s="125"/>
      <c r="E642" s="79"/>
      <c r="F642" s="79"/>
      <c r="G642" s="85"/>
      <c r="H642" s="92"/>
    </row>
    <row r="643" spans="2:8" ht="12.75">
      <c r="B643" s="155"/>
      <c r="C643" s="84"/>
      <c r="D643" s="125"/>
      <c r="E643" s="79"/>
      <c r="F643" s="79"/>
      <c r="G643" s="85"/>
      <c r="H643" s="92"/>
    </row>
    <row r="644" spans="2:8" ht="12.75">
      <c r="B644" s="155"/>
      <c r="C644" s="84"/>
      <c r="D644" s="156"/>
      <c r="E644" s="79"/>
      <c r="F644" s="79"/>
      <c r="G644" s="151"/>
      <c r="H644" s="127"/>
    </row>
    <row r="645" spans="2:8" ht="12.75">
      <c r="B645" s="155"/>
      <c r="C645" s="84"/>
      <c r="D645" s="143" t="s">
        <v>83</v>
      </c>
      <c r="E645" s="79"/>
      <c r="F645" s="79"/>
      <c r="G645" s="151"/>
      <c r="H645" s="127">
        <f>SUM(G646)</f>
        <v>0</v>
      </c>
    </row>
    <row r="646" spans="2:8" ht="12.75">
      <c r="B646" s="155"/>
      <c r="C646" s="84"/>
      <c r="D646" s="140"/>
      <c r="E646" s="130"/>
      <c r="F646" s="79"/>
      <c r="G646" s="151"/>
      <c r="H646" s="127"/>
    </row>
    <row r="647" spans="2:8" ht="12.75">
      <c r="B647" s="155"/>
      <c r="C647" s="84"/>
      <c r="D647" s="140"/>
      <c r="F647" s="79"/>
      <c r="G647" s="151"/>
      <c r="H647" s="127"/>
    </row>
    <row r="648" spans="2:8" ht="12.75">
      <c r="B648" s="155"/>
      <c r="C648" s="84"/>
      <c r="D648" s="125"/>
      <c r="E648" s="79"/>
      <c r="F648" s="79"/>
      <c r="G648" s="151"/>
      <c r="H648" s="127"/>
    </row>
    <row r="649" spans="2:8" ht="12.75">
      <c r="B649" s="155"/>
      <c r="C649" s="84"/>
      <c r="D649" s="156"/>
      <c r="E649" s="79"/>
      <c r="F649" s="79"/>
      <c r="G649" s="151"/>
      <c r="H649" s="127"/>
    </row>
    <row r="650" spans="2:8" ht="12.75">
      <c r="B650" s="155"/>
      <c r="C650" s="84"/>
      <c r="D650" s="146" t="s">
        <v>86</v>
      </c>
      <c r="E650" s="79"/>
      <c r="F650" s="79"/>
      <c r="G650" s="151"/>
      <c r="H650" s="95">
        <v>0</v>
      </c>
    </row>
    <row r="651" spans="2:8" ht="12.75">
      <c r="B651" s="155"/>
      <c r="C651" s="84"/>
      <c r="D651" s="140"/>
      <c r="E651" s="130"/>
      <c r="F651" s="79"/>
      <c r="G651" s="151"/>
      <c r="H651" s="92"/>
    </row>
    <row r="652" spans="2:8" ht="12.75">
      <c r="B652" s="155"/>
      <c r="C652" s="84"/>
      <c r="D652" s="140"/>
      <c r="E652" s="130"/>
      <c r="F652" s="79"/>
      <c r="G652" s="151"/>
      <c r="H652" s="92"/>
    </row>
    <row r="653" spans="2:8" ht="12.75">
      <c r="B653" s="155"/>
      <c r="C653" s="84"/>
      <c r="D653" s="140"/>
      <c r="E653" s="130"/>
      <c r="F653" s="79"/>
      <c r="G653" s="151"/>
      <c r="H653" s="92"/>
    </row>
    <row r="654" spans="2:8" ht="12.75">
      <c r="B654" s="89"/>
      <c r="C654" s="84"/>
      <c r="D654" s="125"/>
      <c r="E654" s="79"/>
      <c r="F654" s="79"/>
      <c r="G654" s="151"/>
      <c r="H654" s="92"/>
    </row>
    <row r="655" spans="2:8" ht="12.75">
      <c r="B655" s="89"/>
      <c r="C655" s="84"/>
      <c r="D655" s="125"/>
      <c r="E655" s="79"/>
      <c r="F655" s="79"/>
      <c r="G655" s="151"/>
      <c r="H655" s="92"/>
    </row>
    <row r="656" spans="2:8" ht="12.75">
      <c r="B656" s="89"/>
      <c r="C656" s="84"/>
      <c r="D656" s="125"/>
      <c r="E656" s="79"/>
      <c r="F656" s="79"/>
      <c r="G656" s="151"/>
      <c r="H656" s="92"/>
    </row>
    <row r="657" spans="2:8" ht="12.75">
      <c r="B657" s="89"/>
      <c r="C657" s="84"/>
      <c r="D657" s="125"/>
      <c r="E657" s="79"/>
      <c r="F657" s="79"/>
      <c r="G657" s="151"/>
      <c r="H657" s="92"/>
    </row>
    <row r="658" spans="2:8" ht="12.75">
      <c r="B658" s="89"/>
      <c r="C658" s="84"/>
      <c r="D658" s="125"/>
      <c r="E658" s="79"/>
      <c r="F658" s="79"/>
      <c r="G658" s="151"/>
      <c r="H658" s="92"/>
    </row>
    <row r="659" spans="2:8" ht="12.75">
      <c r="B659" s="89"/>
      <c r="C659" s="84"/>
      <c r="D659" s="125"/>
      <c r="E659" s="79"/>
      <c r="F659" s="79"/>
      <c r="G659" s="151"/>
      <c r="H659" s="92"/>
    </row>
    <row r="660" spans="2:8" ht="12.75">
      <c r="B660" s="89"/>
      <c r="C660" s="84"/>
      <c r="D660" s="125"/>
      <c r="E660" s="79"/>
      <c r="F660" s="79"/>
      <c r="G660" s="151"/>
      <c r="H660" s="92"/>
    </row>
    <row r="661" spans="2:8" ht="12.75">
      <c r="B661" s="78"/>
      <c r="C661" s="84"/>
      <c r="E661" s="79"/>
      <c r="F661" s="79"/>
      <c r="G661" s="151"/>
      <c r="H661" s="92"/>
    </row>
    <row r="662" spans="2:8" ht="12.75">
      <c r="B662" s="78"/>
      <c r="D662" s="111"/>
      <c r="E662" s="79"/>
      <c r="F662" s="79"/>
      <c r="G662" s="151"/>
      <c r="H662" s="95"/>
    </row>
    <row r="663" spans="2:8" ht="12.75">
      <c r="B663" s="78"/>
      <c r="D663" s="79"/>
      <c r="E663" s="79"/>
      <c r="F663" s="79"/>
      <c r="G663" s="79"/>
      <c r="H663" s="92"/>
    </row>
    <row r="664" spans="2:8" ht="12.75">
      <c r="B664" s="78"/>
      <c r="D664" s="80"/>
      <c r="E664" s="79"/>
      <c r="F664" s="79"/>
      <c r="G664" s="79"/>
      <c r="H664" s="92"/>
    </row>
    <row r="665" spans="2:8" ht="12.75">
      <c r="B665" s="78"/>
      <c r="D665" s="80"/>
      <c r="E665" s="79"/>
      <c r="F665" s="79"/>
      <c r="G665" s="79"/>
      <c r="H665" s="92"/>
    </row>
    <row r="666" spans="2:8" ht="12.75">
      <c r="B666" s="78"/>
      <c r="C666" s="79"/>
      <c r="D666" s="80"/>
      <c r="E666" s="79"/>
      <c r="F666" s="79"/>
      <c r="G666" s="79"/>
      <c r="H666" s="95"/>
    </row>
    <row r="667" spans="2:8" ht="12.75">
      <c r="B667" s="78"/>
      <c r="C667" s="79"/>
      <c r="D667" s="80"/>
      <c r="E667" s="79"/>
      <c r="F667" s="79"/>
      <c r="G667" s="79"/>
      <c r="H667" s="92"/>
    </row>
    <row r="668" spans="2:8" ht="12.75">
      <c r="B668" s="78"/>
      <c r="C668" s="79"/>
      <c r="D668" s="80"/>
      <c r="E668" s="79"/>
      <c r="F668" s="79"/>
      <c r="G668" s="79"/>
      <c r="H668" s="92"/>
    </row>
    <row r="669" spans="2:8" ht="13.5" thickBot="1">
      <c r="B669" s="78"/>
      <c r="C669" s="79"/>
      <c r="D669" s="80" t="s">
        <v>44</v>
      </c>
      <c r="E669" s="79"/>
      <c r="F669" s="79"/>
      <c r="G669" s="79"/>
      <c r="H669" s="141">
        <f>H635-H640-H645+H650</f>
        <v>80059.4</v>
      </c>
    </row>
    <row r="670" spans="2:8" ht="13.5" thickTop="1">
      <c r="B670" s="78"/>
      <c r="C670" s="79"/>
      <c r="D670" s="79"/>
      <c r="E670" s="79"/>
      <c r="F670" s="79"/>
      <c r="G670" s="79"/>
      <c r="H670" s="92"/>
    </row>
    <row r="671" spans="1:8" ht="13.5" thickBot="1">
      <c r="A671" s="79"/>
      <c r="B671" s="96"/>
      <c r="C671" s="97"/>
      <c r="D671" s="97"/>
      <c r="E671" s="97"/>
      <c r="F671" s="97"/>
      <c r="G671" s="97"/>
      <c r="H671" s="108"/>
    </row>
    <row r="672" spans="1:8" ht="13.5" thickTop="1">
      <c r="A672" s="79"/>
      <c r="B672" s="79"/>
      <c r="C672" s="79"/>
      <c r="D672" s="79"/>
      <c r="E672" s="79"/>
      <c r="F672" s="79"/>
      <c r="G672" s="79"/>
      <c r="H672" s="79"/>
    </row>
    <row r="673" spans="1:8" ht="12.75">
      <c r="A673" s="79"/>
      <c r="B673" s="79"/>
      <c r="C673" s="79"/>
      <c r="D673" s="79"/>
      <c r="E673" s="79"/>
      <c r="F673" s="79"/>
      <c r="G673" s="79"/>
      <c r="H673" s="79"/>
    </row>
    <row r="674" spans="1:8" ht="12.75">
      <c r="A674" s="79"/>
      <c r="B674" s="79"/>
      <c r="C674" s="79"/>
      <c r="D674" s="79"/>
      <c r="E674" s="79"/>
      <c r="F674" s="79"/>
      <c r="G674" s="79"/>
      <c r="H674" s="79"/>
    </row>
    <row r="675" spans="2:8" ht="12.75">
      <c r="B675" s="79"/>
      <c r="C675" s="79"/>
      <c r="D675" s="79"/>
      <c r="E675" s="79"/>
      <c r="F675" s="79"/>
      <c r="G675" s="79"/>
      <c r="H675" s="79"/>
    </row>
    <row r="677" spans="4:8" ht="22.5">
      <c r="D677" s="338" t="s">
        <v>0</v>
      </c>
      <c r="E677" s="338"/>
      <c r="F677" s="338"/>
      <c r="G677" s="338"/>
      <c r="H677" s="338"/>
    </row>
    <row r="678" spans="4:8" ht="12.75">
      <c r="D678" s="339" t="s">
        <v>4</v>
      </c>
      <c r="E678" s="339"/>
      <c r="F678" s="339"/>
      <c r="G678" s="339"/>
      <c r="H678" s="339"/>
    </row>
    <row r="679" spans="4:8" ht="12.75">
      <c r="D679" s="347" t="s">
        <v>117</v>
      </c>
      <c r="E679" s="347"/>
      <c r="F679" s="347"/>
      <c r="G679" s="347"/>
      <c r="H679" s="347"/>
    </row>
    <row r="680" spans="4:8" ht="12.75">
      <c r="D680" s="340"/>
      <c r="E680" s="340"/>
      <c r="F680" s="340"/>
      <c r="G680" s="340"/>
      <c r="H680" s="340"/>
    </row>
    <row r="682" spans="4:6" ht="12.75">
      <c r="D682" s="74"/>
      <c r="E682" s="74"/>
      <c r="F682" s="74"/>
    </row>
    <row r="683" ht="13.5" thickBot="1">
      <c r="A683" s="76"/>
    </row>
    <row r="684" spans="2:8" ht="14.25" thickBot="1" thickTop="1">
      <c r="B684" s="109" t="s">
        <v>37</v>
      </c>
      <c r="C684" s="202"/>
      <c r="D684" s="202" t="s">
        <v>39</v>
      </c>
      <c r="E684" s="204"/>
      <c r="F684" s="203"/>
      <c r="G684" s="109" t="s">
        <v>40</v>
      </c>
      <c r="H684" s="109" t="s">
        <v>1</v>
      </c>
    </row>
    <row r="685" spans="2:8" ht="13.5" thickTop="1">
      <c r="B685" s="99"/>
      <c r="C685" s="100"/>
      <c r="D685" s="100"/>
      <c r="E685" s="100"/>
      <c r="F685" s="100"/>
      <c r="G685" s="100"/>
      <c r="H685" s="101"/>
    </row>
    <row r="686" spans="2:8" ht="14.25">
      <c r="B686" s="78"/>
      <c r="C686" s="79"/>
      <c r="D686" s="80" t="s">
        <v>41</v>
      </c>
      <c r="E686" s="79"/>
      <c r="F686" s="79"/>
      <c r="G686" s="79"/>
      <c r="H686" s="129">
        <v>5489722.58</v>
      </c>
    </row>
    <row r="687" spans="2:8" ht="12.75">
      <c r="B687" s="78"/>
      <c r="C687" s="79"/>
      <c r="D687" s="80"/>
      <c r="E687" s="79"/>
      <c r="F687" s="79"/>
      <c r="G687" s="79"/>
      <c r="H687" s="81"/>
    </row>
    <row r="688" spans="2:8" ht="12.75">
      <c r="B688" s="78"/>
      <c r="C688" s="79"/>
      <c r="D688" s="80"/>
      <c r="E688" s="79"/>
      <c r="F688" s="79"/>
      <c r="G688" s="79"/>
      <c r="H688" s="81"/>
    </row>
    <row r="689" spans="2:8" ht="12.75">
      <c r="B689" s="78"/>
      <c r="C689" s="79"/>
      <c r="D689" s="80"/>
      <c r="E689" s="79"/>
      <c r="F689" s="79"/>
      <c r="G689" s="79"/>
      <c r="H689" s="81"/>
    </row>
    <row r="690" spans="2:8" ht="12.75">
      <c r="B690" s="78"/>
      <c r="C690" s="79"/>
      <c r="D690" s="111"/>
      <c r="E690" s="79"/>
      <c r="F690" s="79"/>
      <c r="G690" s="79"/>
      <c r="H690" s="92"/>
    </row>
    <row r="691" spans="2:8" ht="12.75">
      <c r="B691" s="153"/>
      <c r="D691" s="143" t="s">
        <v>87</v>
      </c>
      <c r="E691" s="79"/>
      <c r="F691" s="79"/>
      <c r="G691" s="79"/>
      <c r="H691" s="95">
        <v>0</v>
      </c>
    </row>
    <row r="692" spans="2:8" ht="12.75">
      <c r="B692" s="154"/>
      <c r="C692" s="84"/>
      <c r="D692" s="125"/>
      <c r="E692" s="79"/>
      <c r="F692" s="79"/>
      <c r="G692" s="85"/>
      <c r="H692" s="81"/>
    </row>
    <row r="693" spans="2:8" ht="12.75">
      <c r="B693" s="155"/>
      <c r="C693" s="84"/>
      <c r="D693" s="125"/>
      <c r="E693" s="79"/>
      <c r="F693" s="79"/>
      <c r="G693" s="85"/>
      <c r="H693" s="92"/>
    </row>
    <row r="694" spans="2:8" ht="12.75">
      <c r="B694" s="155"/>
      <c r="C694" s="84"/>
      <c r="D694" s="125"/>
      <c r="E694" s="79"/>
      <c r="F694" s="79"/>
      <c r="G694" s="85"/>
      <c r="H694" s="92"/>
    </row>
    <row r="695" spans="2:8" ht="12.75">
      <c r="B695" s="155"/>
      <c r="C695" s="84"/>
      <c r="D695" s="156"/>
      <c r="E695" s="79"/>
      <c r="F695" s="79"/>
      <c r="G695" s="151"/>
      <c r="H695" s="127"/>
    </row>
    <row r="696" spans="2:8" ht="12.75">
      <c r="B696" s="155"/>
      <c r="C696" s="84"/>
      <c r="D696" s="143" t="s">
        <v>83</v>
      </c>
      <c r="E696" s="79"/>
      <c r="F696" s="79"/>
      <c r="G696" s="151"/>
      <c r="H696" s="127">
        <v>3400</v>
      </c>
    </row>
    <row r="697" spans="2:8" ht="12.75">
      <c r="B697" s="155"/>
      <c r="C697" s="84"/>
      <c r="D697" s="140"/>
      <c r="E697" s="130"/>
      <c r="F697" s="79"/>
      <c r="G697" s="151"/>
      <c r="H697" s="127"/>
    </row>
    <row r="698" spans="2:8" ht="12.75">
      <c r="B698" s="155"/>
      <c r="C698" s="84"/>
      <c r="D698" s="140"/>
      <c r="F698" s="79"/>
      <c r="G698" s="151"/>
      <c r="H698" s="127"/>
    </row>
    <row r="699" spans="2:8" ht="12.75">
      <c r="B699" s="155"/>
      <c r="C699" s="84"/>
      <c r="D699" s="125"/>
      <c r="E699" s="79"/>
      <c r="F699" s="79"/>
      <c r="G699" s="151"/>
      <c r="H699" s="127"/>
    </row>
    <row r="700" spans="2:8" ht="12.75">
      <c r="B700" s="155"/>
      <c r="C700" s="84"/>
      <c r="D700" s="156"/>
      <c r="E700" s="79"/>
      <c r="F700" s="79"/>
      <c r="G700" s="151"/>
      <c r="H700" s="127"/>
    </row>
    <row r="701" spans="2:8" ht="12.75">
      <c r="B701" s="155"/>
      <c r="C701" s="84"/>
      <c r="D701" s="146" t="s">
        <v>86</v>
      </c>
      <c r="E701" s="79"/>
      <c r="F701" s="79"/>
      <c r="G701" s="151"/>
      <c r="H701" s="95">
        <v>0</v>
      </c>
    </row>
    <row r="702" spans="2:8" ht="12.75">
      <c r="B702" s="155"/>
      <c r="C702" s="84"/>
      <c r="D702" s="140"/>
      <c r="E702" s="130"/>
      <c r="F702" s="79"/>
      <c r="G702" s="151"/>
      <c r="H702" s="92"/>
    </row>
    <row r="703" spans="2:8" ht="12.75">
      <c r="B703" s="155"/>
      <c r="C703" s="84"/>
      <c r="D703" s="140"/>
      <c r="E703" s="130"/>
      <c r="F703" s="79"/>
      <c r="G703" s="151"/>
      <c r="H703" s="92"/>
    </row>
    <row r="704" spans="2:8" ht="12.75">
      <c r="B704" s="155"/>
      <c r="C704" s="84"/>
      <c r="D704" s="140"/>
      <c r="E704" s="130"/>
      <c r="F704" s="79"/>
      <c r="G704" s="151"/>
      <c r="H704" s="92"/>
    </row>
    <row r="705" spans="2:8" ht="12.75">
      <c r="B705" s="89"/>
      <c r="C705" s="84"/>
      <c r="D705" s="125"/>
      <c r="E705" s="79"/>
      <c r="F705" s="79"/>
      <c r="G705" s="151"/>
      <c r="H705" s="92"/>
    </row>
    <row r="706" spans="2:8" ht="12.75">
      <c r="B706" s="89"/>
      <c r="C706" s="84"/>
      <c r="D706" s="125"/>
      <c r="E706" s="79"/>
      <c r="F706" s="79"/>
      <c r="G706" s="151"/>
      <c r="H706" s="92"/>
    </row>
    <row r="707" spans="2:8" ht="12.75">
      <c r="B707" s="78"/>
      <c r="D707" s="80"/>
      <c r="E707" s="79"/>
      <c r="F707" s="79"/>
      <c r="G707" s="79"/>
      <c r="H707" s="92"/>
    </row>
    <row r="708" spans="2:8" ht="12.75">
      <c r="B708" s="78"/>
      <c r="C708" s="79"/>
      <c r="D708" s="80"/>
      <c r="E708" s="79"/>
      <c r="F708" s="79"/>
      <c r="G708" s="79"/>
      <c r="H708" s="95"/>
    </row>
    <row r="709" spans="2:8" ht="12.75">
      <c r="B709" s="78"/>
      <c r="C709" s="79"/>
      <c r="D709" s="80"/>
      <c r="E709" s="79"/>
      <c r="F709" s="79"/>
      <c r="G709" s="79"/>
      <c r="H709" s="92"/>
    </row>
    <row r="710" spans="2:8" ht="12.75">
      <c r="B710" s="78"/>
      <c r="C710" s="79"/>
      <c r="D710" s="80"/>
      <c r="E710" s="79"/>
      <c r="F710" s="79"/>
      <c r="G710" s="79"/>
      <c r="H710" s="92"/>
    </row>
    <row r="711" spans="2:8" ht="13.5" thickBot="1">
      <c r="B711" s="78"/>
      <c r="C711" s="79"/>
      <c r="D711" s="80" t="s">
        <v>44</v>
      </c>
      <c r="E711" s="79"/>
      <c r="F711" s="79"/>
      <c r="G711" s="79"/>
      <c r="H711" s="141">
        <f>H686-H691-H696+H701</f>
        <v>5486322.58</v>
      </c>
    </row>
    <row r="712" spans="2:8" ht="13.5" thickTop="1">
      <c r="B712" s="78"/>
      <c r="C712" s="79"/>
      <c r="D712" s="79"/>
      <c r="E712" s="79"/>
      <c r="F712" s="79"/>
      <c r="G712" s="79"/>
      <c r="H712" s="92"/>
    </row>
    <row r="713" spans="1:8" ht="13.5" thickBot="1">
      <c r="A713" s="79"/>
      <c r="B713" s="96"/>
      <c r="C713" s="97"/>
      <c r="D713" s="97"/>
      <c r="E713" s="97"/>
      <c r="F713" s="97"/>
      <c r="G713" s="97"/>
      <c r="H713" s="108"/>
    </row>
    <row r="714" spans="2:8" ht="14.25" thickBot="1" thickTop="1">
      <c r="B714" s="79"/>
      <c r="C714" s="79"/>
      <c r="D714" s="79"/>
      <c r="E714" s="79"/>
      <c r="F714" s="79"/>
      <c r="G714" s="79"/>
      <c r="H714" s="79"/>
    </row>
    <row r="715" spans="2:8" ht="13.5" thickTop="1">
      <c r="B715" s="99"/>
      <c r="C715" s="100"/>
      <c r="D715" s="100"/>
      <c r="E715" s="100"/>
      <c r="F715" s="100"/>
      <c r="G715" s="100"/>
      <c r="H715" s="101"/>
    </row>
    <row r="716" spans="2:8" ht="12.75">
      <c r="B716" s="83" t="s">
        <v>16</v>
      </c>
      <c r="C716" s="84"/>
      <c r="D716" s="84"/>
      <c r="E716" s="102"/>
      <c r="F716" s="84" t="s">
        <v>17</v>
      </c>
      <c r="G716" s="84"/>
      <c r="H716" s="103"/>
    </row>
    <row r="717" spans="2:8" ht="12.75">
      <c r="B717" s="78"/>
      <c r="C717" s="79"/>
      <c r="D717" s="79"/>
      <c r="E717" s="79"/>
      <c r="F717" s="79"/>
      <c r="G717" s="79"/>
      <c r="H717" s="92"/>
    </row>
    <row r="718" spans="2:8" ht="12.75">
      <c r="B718" s="158" t="s">
        <v>3</v>
      </c>
      <c r="C718" s="104"/>
      <c r="D718" s="104"/>
      <c r="E718" s="79"/>
      <c r="F718" s="104" t="s">
        <v>89</v>
      </c>
      <c r="G718" s="104"/>
      <c r="H718" s="159"/>
    </row>
    <row r="719" spans="2:8" ht="12.75">
      <c r="B719" s="160" t="s">
        <v>2</v>
      </c>
      <c r="C719" s="105"/>
      <c r="D719" s="105"/>
      <c r="E719" s="106"/>
      <c r="F719" s="105" t="s">
        <v>90</v>
      </c>
      <c r="G719" s="105"/>
      <c r="H719" s="107"/>
    </row>
    <row r="720" spans="2:8" ht="13.5" thickBot="1">
      <c r="B720" s="96"/>
      <c r="C720" s="97"/>
      <c r="D720" s="97"/>
      <c r="E720" s="97"/>
      <c r="F720" s="97"/>
      <c r="G720" s="97"/>
      <c r="H720" s="108"/>
    </row>
    <row r="721" ht="13.5" thickTop="1"/>
  </sheetData>
  <sheetProtection/>
  <mergeCells count="53">
    <mergeCell ref="D120:H120"/>
    <mergeCell ref="D122:H122"/>
    <mergeCell ref="D123:H123"/>
    <mergeCell ref="D124:H124"/>
    <mergeCell ref="D231:H231"/>
    <mergeCell ref="D232:H232"/>
    <mergeCell ref="D233:H233"/>
    <mergeCell ref="D287:H287"/>
    <mergeCell ref="D344:H344"/>
    <mergeCell ref="D345:H345"/>
    <mergeCell ref="G1:H1"/>
    <mergeCell ref="D8:F8"/>
    <mergeCell ref="D11:F11"/>
    <mergeCell ref="D4:H4"/>
    <mergeCell ref="D3:H3"/>
    <mergeCell ref="D5:H5"/>
    <mergeCell ref="D6:H6"/>
    <mergeCell ref="D230:H230"/>
    <mergeCell ref="D288:H288"/>
    <mergeCell ref="D289:H289"/>
    <mergeCell ref="D290:H290"/>
    <mergeCell ref="D343:H343"/>
    <mergeCell ref="D509:H509"/>
    <mergeCell ref="D510:H510"/>
    <mergeCell ref="D511:H511"/>
    <mergeCell ref="D346:H346"/>
    <mergeCell ref="D399:H399"/>
    <mergeCell ref="D400:H400"/>
    <mergeCell ref="D401:H401"/>
    <mergeCell ref="D402:H402"/>
    <mergeCell ref="D456:H456"/>
    <mergeCell ref="D129:F129"/>
    <mergeCell ref="D512:H512"/>
    <mergeCell ref="D173:H173"/>
    <mergeCell ref="D175:H175"/>
    <mergeCell ref="D176:H176"/>
    <mergeCell ref="D177:H177"/>
    <mergeCell ref="D181:F181"/>
    <mergeCell ref="D457:H457"/>
    <mergeCell ref="D458:H458"/>
    <mergeCell ref="D459:H459"/>
    <mergeCell ref="D679:H679"/>
    <mergeCell ref="D680:H680"/>
    <mergeCell ref="D567:H567"/>
    <mergeCell ref="D568:H568"/>
    <mergeCell ref="D569:H569"/>
    <mergeCell ref="D570:H570"/>
    <mergeCell ref="D626:H626"/>
    <mergeCell ref="D627:H627"/>
    <mergeCell ref="D628:H628"/>
    <mergeCell ref="D629:H629"/>
    <mergeCell ref="D677:H677"/>
    <mergeCell ref="D678:H678"/>
  </mergeCells>
  <printOptions/>
  <pageMargins left="0.29" right="0.75" top="0.4" bottom="0.74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End_User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End_User</dc:creator>
  <cp:keywords/>
  <dc:description/>
  <cp:lastModifiedBy>Vicente</cp:lastModifiedBy>
  <cp:lastPrinted>2012-08-21T00:19:45Z</cp:lastPrinted>
  <dcterms:created xsi:type="dcterms:W3CDTF">2002-02-12T01:25:33Z</dcterms:created>
  <dcterms:modified xsi:type="dcterms:W3CDTF">2013-03-07T20:40:26Z</dcterms:modified>
  <cp:category/>
  <cp:version/>
  <cp:contentType/>
  <cp:contentStatus/>
</cp:coreProperties>
</file>