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2175" windowWidth="11580" windowHeight="6540" firstSheet="1" activeTab="4"/>
  </bookViews>
  <sheets>
    <sheet name="ORIGEN Y APLIC." sheetId="1" r:id="rId1"/>
    <sheet name="BALANCE" sheetId="2" r:id="rId2"/>
    <sheet name="EDO. RESULTADOS" sheetId="3" r:id="rId3"/>
    <sheet name="BALANZA" sheetId="4" r:id="rId4"/>
    <sheet name="DISPONIB." sheetId="5" r:id="rId5"/>
    <sheet name="CONCILIAC." sheetId="6" r:id="rId6"/>
  </sheets>
  <externalReferences>
    <externalReference r:id="rId9"/>
  </externalReferences>
  <definedNames>
    <definedName name="_xlnm.Print_Area" localSheetId="1">'BALANCE'!$A$1:$I$44</definedName>
    <definedName name="_xlnm.Print_Area" localSheetId="5">'CONCILIAC.'!$A$1:$I$712</definedName>
    <definedName name="_xlnm.Print_Area" localSheetId="2">'EDO. RESULTADOS'!$A$1:$H$53</definedName>
    <definedName name="_xlnm.Print_Area" localSheetId="0">'ORIGEN Y APLIC.'!$A$1:$I$56</definedName>
  </definedNames>
  <calcPr fullCalcOnLoad="1"/>
</workbook>
</file>

<file path=xl/sharedStrings.xml><?xml version="1.0" encoding="utf-8"?>
<sst xmlns="http://schemas.openxmlformats.org/spreadsheetml/2006/main" count="404" uniqueCount="162">
  <si>
    <t>ESCUELA NORMAL DE SINALOA</t>
  </si>
  <si>
    <t>TOTAL</t>
  </si>
  <si>
    <t>RECURSOS FINANCIEROS, E.N.S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</si>
  <si>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</si>
  <si>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</si>
  <si>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</si>
  <si>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</si>
  <si>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</si>
  <si>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</si>
  <si>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</si>
  <si>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</si>
  <si>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</si>
  <si>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</si>
  <si>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</si>
  <si>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</si>
  <si>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</si>
  <si>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</si>
  <si>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</si>
  <si>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</si>
  <si>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</si>
  <si>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</si>
  <si>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</si>
  <si>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</si>
  <si>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</si>
  <si>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JEFATURA DE RECURSOS FINANCIEROS</t>
  </si>
  <si>
    <t>DESCRIPCIÓN</t>
  </si>
  <si>
    <t>SALDO ANTERIOR</t>
  </si>
  <si>
    <t>MOVIMIENTOS DEL MES</t>
  </si>
  <si>
    <t>SALDO ACTUAL</t>
  </si>
  <si>
    <t xml:space="preserve">DEUDOR </t>
  </si>
  <si>
    <t>ACREEDOR</t>
  </si>
  <si>
    <t>DEUDOR</t>
  </si>
  <si>
    <t>BALANZA DE COMPROBACIÓN</t>
  </si>
  <si>
    <t>BANCOS CTAS. DE CHEQUES</t>
  </si>
  <si>
    <t>ANTICIPOS A CUENTA DE SUELDO</t>
  </si>
  <si>
    <t>ACTIVO FIJO E INV. PUBLICA</t>
  </si>
  <si>
    <t>TOTALES</t>
  </si>
  <si>
    <t>FECHA</t>
  </si>
  <si>
    <t>CONCEPTO</t>
  </si>
  <si>
    <t>PARCIAL</t>
  </si>
  <si>
    <t>SALDO SEGÚN ESTADO DE CUENTAS DEL BANCO:</t>
  </si>
  <si>
    <t>Menos:</t>
  </si>
  <si>
    <t>CHEQUES EN TRÁNSITO:</t>
  </si>
  <si>
    <t>SALDO CONCILIADO IGUAL A LIBROS:</t>
  </si>
  <si>
    <t>INFORME DE DISPONIBILIDAD BANCARIA</t>
  </si>
  <si>
    <t>ORIGEN DE FONDOS</t>
  </si>
  <si>
    <t>FINAL</t>
  </si>
  <si>
    <t>RETIROS</t>
  </si>
  <si>
    <t>DEPOSITOS</t>
  </si>
  <si>
    <t>TOTALES                         $</t>
  </si>
  <si>
    <t>DEPOSITOS PENDIENTES EN CONTABILIDAD</t>
  </si>
  <si>
    <t>DEPOSITOS PEND. DE IDENTIFICAR</t>
  </si>
  <si>
    <t>ACTIVO</t>
  </si>
  <si>
    <t>PASIVO</t>
  </si>
  <si>
    <t>ACTIVO CIRCULANTE</t>
  </si>
  <si>
    <t>PASIVO CIRCULANTE</t>
  </si>
  <si>
    <t>FONDO FIJO DE CAJA</t>
  </si>
  <si>
    <t>IMPUESTOS POR PAGAR</t>
  </si>
  <si>
    <t>BANCOS</t>
  </si>
  <si>
    <t>ANTICIPO A CTA. DE SUELDO</t>
  </si>
  <si>
    <t>ACTIVO FIJO</t>
  </si>
  <si>
    <t>PATRIMONIO</t>
  </si>
  <si>
    <t>EQUIPO Y MOB. DE OFICINA</t>
  </si>
  <si>
    <t>RESULTADO DEL EJERCICIO</t>
  </si>
  <si>
    <t>EQUIPO DE TRANSPORTE</t>
  </si>
  <si>
    <t>EQUIPO DE COMPUTO</t>
  </si>
  <si>
    <t>EQUIPO Y MAQ. DE TRABAJO</t>
  </si>
  <si>
    <t>MOB. Y EQUIPO ACADEMICO</t>
  </si>
  <si>
    <t>TOTAL ACTIVO</t>
  </si>
  <si>
    <t>SUMA TOTAL PASIVO</t>
  </si>
  <si>
    <t>ESTADO DE RESULTADOS</t>
  </si>
  <si>
    <t>SALDO INICIAL</t>
  </si>
  <si>
    <t>RESULTADO DEL EJERCICIO Y ANTERIORES</t>
  </si>
  <si>
    <t>INGRESO SUB.ESTATAL</t>
  </si>
  <si>
    <t>INGRESO SUB.FEDERAL</t>
  </si>
  <si>
    <t>ANTICIPO A PROVEEDORES</t>
  </si>
  <si>
    <t>PROVEEDORES</t>
  </si>
  <si>
    <t>ADQ.MANTENIM. EDIFICIO</t>
  </si>
  <si>
    <t>EQUIPO DE SONIDO, EQ. MUS.</t>
  </si>
  <si>
    <t>ACTIVOS PROMIN</t>
  </si>
  <si>
    <t>ACTIVO DIDACTICA</t>
  </si>
  <si>
    <t>IMP. POR PAGAR</t>
  </si>
  <si>
    <t>DEPOSITOS NO CONSIDERADOS POR CONTABILIDAD</t>
  </si>
  <si>
    <t>RETIROS NO CONSIDERADOS POR EL BANCO</t>
  </si>
  <si>
    <t>RETIROS NO CONSIDERADOS POR CONTABILIDAD</t>
  </si>
  <si>
    <t>DEPOSITOS NO CONSIDERADOS POR EL BANCO</t>
  </si>
  <si>
    <t>CHEQUES NO CONSIDERADOS POR EL BANCO</t>
  </si>
  <si>
    <t>VALENTIN FELIX SALAZAR</t>
  </si>
  <si>
    <t>MARCELA ISABEL ORDOÑEZ VEGA</t>
  </si>
  <si>
    <t>ALMA YADIRA MEZA RENDON</t>
  </si>
  <si>
    <t>DIRECTORA DE LA E.N.S.</t>
  </si>
  <si>
    <t>C. ALMA YADIRA MEZA RENDON</t>
  </si>
  <si>
    <t>RECURSOS PROPIOS DE LA INSTITUCIÓN</t>
  </si>
  <si>
    <t>C. ALMA YADIRA MEZA RENDÓN</t>
  </si>
  <si>
    <t>ANTICIPOS P/VIATICOS Y GTOS COMPROBAR</t>
  </si>
  <si>
    <t>EJER. ANTERIORES</t>
  </si>
  <si>
    <t>ANTICIPO PARA VIATICOS Y GTOS A COMP</t>
  </si>
  <si>
    <t>GASTOS PROGRAMAS FEDERALES</t>
  </si>
  <si>
    <t>ACREEDORES DIVERSOS</t>
  </si>
  <si>
    <t>ACTIVO PROMEP</t>
  </si>
  <si>
    <t>ACREEDORES</t>
  </si>
  <si>
    <t>GUADALUPE CARDENAS MANJARREZ</t>
  </si>
  <si>
    <t>ADRIANA GUADALUPE CUEN GARCIA</t>
  </si>
  <si>
    <t>BLADIMIR VALDEZ ARAIZA</t>
  </si>
  <si>
    <t>INES AMPARO LOPEZ LEYVA</t>
  </si>
  <si>
    <t>PEDRO OSUNA MEDINA</t>
  </si>
  <si>
    <t>SISTEMAS DE IMPRESIÓN ELECTRONICA SA DE CV</t>
  </si>
  <si>
    <t>DEPOSITO EN EFECTIVO</t>
  </si>
  <si>
    <t xml:space="preserve">MIREYA RUBIO MORENO </t>
  </si>
  <si>
    <t>ROSA ELIZABETH ZEPEDA ONTIVEROS</t>
  </si>
  <si>
    <t>DEL 1 DE ENERO AL 30 DE JUNIO DE 2012</t>
  </si>
  <si>
    <t>BALANCE GENERAL DEL 01 DE ENERO AL 30 DE JUNIO DE 2012</t>
  </si>
  <si>
    <t>DEL 01 DE ENERO A 30 DE JUNIO DE 2012</t>
  </si>
  <si>
    <t>CONCILIACIÓN BANCARIA AL 30 DE JUNIO DE 2012</t>
  </si>
  <si>
    <t>GRUPO VEFISE SPR DE RI DE CV</t>
  </si>
  <si>
    <t>ALFONSO GARNICA SILVA</t>
  </si>
  <si>
    <t>LIZBETH GUADALUPE JACOBO ZAZUETA</t>
  </si>
  <si>
    <t xml:space="preserve">ROGAS S.A. DE C.V. </t>
  </si>
  <si>
    <t xml:space="preserve">MARIO ECHAVARRIA BARRON </t>
  </si>
  <si>
    <t xml:space="preserve">ZONA HS S.A. DE C.V. </t>
  </si>
  <si>
    <t xml:space="preserve">AGUA MODELO DE CULIACAN S.A. DE C.V. </t>
  </si>
  <si>
    <t xml:space="preserve">SISTEMAS DE IMPRESIÓN ELECTRONICA S.A. DE C.V. </t>
  </si>
  <si>
    <t xml:space="preserve">TELEFONOS DE MEXICO S.A.B. DE C.V. </t>
  </si>
  <si>
    <t>SERGIO LARA JUAREZ</t>
  </si>
  <si>
    <t>CRUZ SANCHEZ VEGA</t>
  </si>
  <si>
    <t xml:space="preserve">JORGE LUIS MIRANDA PACHECO </t>
  </si>
  <si>
    <t>JESUS HUMBERTO IRIBE BENITEZ</t>
  </si>
  <si>
    <t>ALARMA COMUNICACIÓN Y SERVICIO SA DE CV</t>
  </si>
  <si>
    <t>NORA BEATRIZ EZQUERRA ASTENGO</t>
  </si>
  <si>
    <t>JESUS SADIO VALDEZ MONTOYA</t>
  </si>
  <si>
    <t>MINERVA MARGARITA MORENO CASTRO</t>
  </si>
  <si>
    <t>LEONCIO BERNAL AMADOR</t>
  </si>
  <si>
    <t>MARIO ECHAVARRIA BARRON</t>
  </si>
  <si>
    <t xml:space="preserve">IMPRENTA CORDERO S.A. DE C.V. </t>
  </si>
  <si>
    <t xml:space="preserve">AUTOCLIMAS DEL NOROESTE S.A. DE C.V. </t>
  </si>
  <si>
    <t>SERVICIO EXPRESS AAA SA DE CV</t>
  </si>
  <si>
    <t>CENEVAL CONSECUTIVO 145448</t>
  </si>
  <si>
    <t>CENEVAL CONSECUTIVO 170746</t>
  </si>
  <si>
    <t>CENEVAL CONSECUTIVO 163902</t>
  </si>
  <si>
    <t>CENEVAL CONSECUTIVO 120347</t>
  </si>
  <si>
    <t>CENEVAL CONSECUTIVO 122544</t>
  </si>
  <si>
    <t>CENEVAL CONSECUTIVO T2504445</t>
  </si>
  <si>
    <t>DEPOSITO EFECTIVO</t>
  </si>
  <si>
    <t>TELEFONOS DE MEXICO SAB DE CV</t>
  </si>
  <si>
    <t>JULIO GUZMAN ESLAVA</t>
  </si>
  <si>
    <t>CECILIA HILIANA CASTILLO MONTOYA</t>
  </si>
  <si>
    <t>MAHATMA MILLAN GAMIÑO</t>
  </si>
  <si>
    <t xml:space="preserve">LIBRERIAS MEXICO DEL PACIFICO S.A. </t>
  </si>
  <si>
    <t>FELIPE DE JESUS LEYVA IRIBE</t>
  </si>
  <si>
    <t>CANIZALES LOAIZA BELISARIO</t>
  </si>
  <si>
    <t>SANDRA ELIZABETH LOPEZ ALFARO</t>
  </si>
  <si>
    <t xml:space="preserve">AMERICAN TRUST REGISTER S.C. </t>
  </si>
  <si>
    <t xml:space="preserve">PANOMARICA DE VIAJES S.A. DE C.V. </t>
  </si>
  <si>
    <t>AMELIA MOLINA GARCIA</t>
  </si>
  <si>
    <t xml:space="preserve">COMERCIOS UNIDOS S.A. DE C.V. </t>
  </si>
  <si>
    <t>SISTEMAS DE IMPRESIÓN ELECTRONICA SA CV</t>
  </si>
  <si>
    <t>RAFAEL ENRIQUE BORBOLLA IBARRA</t>
  </si>
  <si>
    <t xml:space="preserve">GLORIA CASTRO LOPEZ </t>
  </si>
  <si>
    <t xml:space="preserve">MOBILIARIOS Y SERVICIOS S.A. DE C.V. </t>
  </si>
  <si>
    <t>CONCILIACIÓN BANCARIA AL 31 DE MAYO DE 2012</t>
  </si>
  <si>
    <t xml:space="preserve">TRASPASO </t>
  </si>
  <si>
    <t>CUENTAS PROPIAS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</si>
</sst>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  <numFmt numFmtId="178" formatCode="_-* #,##0.0000_-;\-* #,##0.0000_-;_-* &quot;-&quot;??_-;_-@_-"/>
    <numFmt numFmtId="179" formatCode="[$-80A]dddd\,\ dd&quot; de &quot;mmmm&quot; de &quot;yyyy"/>
    <numFmt numFmtId="180" formatCode="&quot;$&quot;#,##0.00"/>
    <numFmt numFmtId="181" formatCode="[$-C0A]d\-mmm\-yy;@"/>
    <numFmt numFmtId="182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14"/>
      <name val="Comic Sans MS"/>
      <family val="4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43" fontId="1" fillId="0" borderId="14" xfId="46" applyFont="1" applyBorder="1" applyAlignment="1">
      <alignment/>
    </xf>
    <xf numFmtId="0" fontId="0" fillId="0" borderId="0" xfId="0" applyFill="1" applyBorder="1" applyAlignment="1">
      <alignment/>
    </xf>
    <xf numFmtId="15" fontId="0" fillId="0" borderId="13" xfId="0" applyNumberFormat="1" applyBorder="1" applyAlignment="1">
      <alignment horizontal="center"/>
    </xf>
    <xf numFmtId="43" fontId="0" fillId="0" borderId="0" xfId="46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6" applyFill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3" fontId="0" fillId="0" borderId="0" xfId="46" applyFont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15" fillId="0" borderId="0" xfId="53" applyNumberFormat="1" applyFont="1" applyBorder="1" applyAlignment="1">
      <alignment/>
    </xf>
    <xf numFmtId="4" fontId="16" fillId="0" borderId="0" xfId="53" applyNumberFormat="1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33" xfId="0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" fontId="0" fillId="0" borderId="22" xfId="46" applyNumberFormat="1" applyFont="1" applyFill="1" applyBorder="1" applyAlignment="1">
      <alignment horizontal="right"/>
    </xf>
    <xf numFmtId="4" fontId="0" fillId="0" borderId="24" xfId="46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" fillId="0" borderId="34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35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0" fontId="4" fillId="0" borderId="0" xfId="57" applyFont="1" applyBorder="1">
      <alignment/>
      <protection/>
    </xf>
    <xf numFmtId="43" fontId="1" fillId="0" borderId="14" xfId="50" applyFont="1" applyBorder="1" applyAlignment="1">
      <alignment/>
    </xf>
    <xf numFmtId="43" fontId="0" fillId="0" borderId="0" xfId="57" applyNumberFormat="1">
      <alignment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4" fontId="0" fillId="0" borderId="0" xfId="57" applyNumberFormat="1" applyBorder="1">
      <alignment/>
      <protection/>
    </xf>
    <xf numFmtId="4" fontId="1" fillId="0" borderId="14" xfId="50" applyNumberFormat="1" applyFont="1" applyFill="1" applyBorder="1" applyAlignment="1">
      <alignment/>
    </xf>
    <xf numFmtId="4" fontId="0" fillId="0" borderId="0" xfId="57" applyNumberForma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5" fontId="0" fillId="0" borderId="13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3" fontId="0" fillId="0" borderId="0" xfId="50" applyBorder="1" applyAlignment="1">
      <alignment/>
    </xf>
    <xf numFmtId="0" fontId="0" fillId="0" borderId="14" xfId="57" applyBorder="1">
      <alignment/>
      <protection/>
    </xf>
    <xf numFmtId="4" fontId="1" fillId="0" borderId="0" xfId="57" applyNumberFormat="1" applyFont="1" applyBorder="1">
      <alignment/>
      <protection/>
    </xf>
    <xf numFmtId="4" fontId="4" fillId="0" borderId="0" xfId="57" applyNumberFormat="1" applyFont="1" applyBorder="1">
      <alignment/>
      <protection/>
    </xf>
    <xf numFmtId="4" fontId="1" fillId="0" borderId="14" xfId="57" applyNumberFormat="1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4" fontId="0" fillId="0" borderId="17" xfId="57" applyNumberFormat="1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 applyAlignment="1">
      <alignment/>
      <protection/>
    </xf>
    <xf numFmtId="0" fontId="0" fillId="0" borderId="14" xfId="57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14" xfId="57" applyFont="1" applyBorder="1" applyAlignment="1">
      <alignment horizontal="center"/>
      <protection/>
    </xf>
    <xf numFmtId="0" fontId="0" fillId="0" borderId="17" xfId="57" applyBorder="1">
      <alignment/>
      <protection/>
    </xf>
    <xf numFmtId="0" fontId="1" fillId="24" borderId="36" xfId="57" applyFont="1" applyFill="1" applyBorder="1" applyAlignment="1">
      <alignment horizontal="center"/>
      <protection/>
    </xf>
    <xf numFmtId="180" fontId="18" fillId="0" borderId="14" xfId="53" applyFont="1" applyBorder="1" applyAlignment="1">
      <alignment/>
    </xf>
    <xf numFmtId="0" fontId="5" fillId="0" borderId="0" xfId="57" applyFont="1" applyBorder="1">
      <alignment/>
      <protection/>
    </xf>
    <xf numFmtId="15" fontId="15" fillId="0" borderId="13" xfId="48" applyNumberFormat="1" applyFont="1" applyBorder="1" applyAlignment="1">
      <alignment horizontal="center"/>
    </xf>
    <xf numFmtId="1" fontId="15" fillId="0" borderId="0" xfId="57" applyNumberFormat="1" applyFont="1" applyBorder="1" applyAlignment="1">
      <alignment horizontal="center"/>
      <protection/>
    </xf>
    <xf numFmtId="0" fontId="16" fillId="0" borderId="0" xfId="57" applyFont="1" applyBorder="1">
      <alignment/>
      <protection/>
    </xf>
    <xf numFmtId="4" fontId="0" fillId="0" borderId="14" xfId="57" applyNumberFormat="1" applyBorder="1">
      <alignment/>
      <protection/>
    </xf>
    <xf numFmtId="0" fontId="15" fillId="0" borderId="0" xfId="57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17" fillId="0" borderId="0" xfId="57" applyFont="1" applyBorder="1" applyAlignment="1">
      <alignment/>
      <protection/>
    </xf>
    <xf numFmtId="15" fontId="12" fillId="0" borderId="13" xfId="57" applyNumberFormat="1" applyFont="1" applyBorder="1" applyAlignment="1">
      <alignment horizontal="center"/>
      <protection/>
    </xf>
    <xf numFmtId="1" fontId="17" fillId="0" borderId="0" xfId="57" applyNumberFormat="1" applyFont="1" applyBorder="1">
      <alignment/>
      <protection/>
    </xf>
    <xf numFmtId="4" fontId="0" fillId="0" borderId="0" xfId="57" applyNumberFormat="1" applyFont="1" applyBorder="1">
      <alignment/>
      <protection/>
    </xf>
    <xf numFmtId="1" fontId="0" fillId="0" borderId="0" xfId="57" applyNumberFormat="1" applyFont="1" applyBorder="1">
      <alignment/>
      <protection/>
    </xf>
    <xf numFmtId="1" fontId="4" fillId="0" borderId="0" xfId="57" applyNumberFormat="1" applyFont="1" applyBorder="1">
      <alignment/>
      <protection/>
    </xf>
    <xf numFmtId="0" fontId="1" fillId="0" borderId="14" xfId="57" applyFont="1" applyBorder="1">
      <alignment/>
      <protection/>
    </xf>
    <xf numFmtId="1" fontId="6" fillId="0" borderId="0" xfId="57" applyNumberFormat="1" applyFont="1" applyBorder="1">
      <alignment/>
      <protection/>
    </xf>
    <xf numFmtId="1" fontId="12" fillId="0" borderId="0" xfId="57" applyNumberFormat="1" applyFont="1" applyBorder="1">
      <alignment/>
      <protection/>
    </xf>
    <xf numFmtId="43" fontId="0" fillId="0" borderId="14" xfId="50" applyFont="1" applyBorder="1" applyAlignment="1">
      <alignment/>
    </xf>
    <xf numFmtId="0" fontId="4" fillId="0" borderId="16" xfId="57" applyFont="1" applyBorder="1">
      <alignment/>
      <protection/>
    </xf>
    <xf numFmtId="8" fontId="1" fillId="0" borderId="17" xfId="50" applyNumberFormat="1" applyFont="1" applyBorder="1" applyAlignment="1">
      <alignment/>
    </xf>
    <xf numFmtId="180" fontId="18" fillId="0" borderId="14" xfId="55" applyFont="1" applyBorder="1" applyAlignment="1">
      <alignment/>
    </xf>
    <xf numFmtId="0" fontId="7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43" fontId="1" fillId="0" borderId="14" xfId="57" applyNumberFormat="1" applyFont="1" applyBorder="1">
      <alignment/>
      <protection/>
    </xf>
    <xf numFmtId="4" fontId="12" fillId="0" borderId="37" xfId="57" applyNumberFormat="1" applyFont="1" applyBorder="1" applyAlignment="1">
      <alignment horizontal="right"/>
      <protection/>
    </xf>
    <xf numFmtId="180" fontId="19" fillId="0" borderId="14" xfId="54" applyFont="1" applyBorder="1" applyAlignment="1">
      <alignment/>
    </xf>
    <xf numFmtId="0" fontId="6" fillId="0" borderId="0" xfId="57" applyFont="1" applyBorder="1">
      <alignment/>
      <protection/>
    </xf>
    <xf numFmtId="0" fontId="6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15" fontId="16" fillId="0" borderId="13" xfId="57" applyNumberFormat="1" applyFont="1" applyBorder="1" applyAlignment="1">
      <alignment horizontal="center"/>
      <protection/>
    </xf>
    <xf numFmtId="4" fontId="15" fillId="0" borderId="0" xfId="49" applyNumberFormat="1" applyFont="1" applyBorder="1" applyAlignment="1">
      <alignment/>
    </xf>
    <xf numFmtId="0" fontId="12" fillId="0" borderId="0" xfId="57" applyFont="1" applyBorder="1" applyAlignment="1">
      <alignment horizontal="left"/>
      <protection/>
    </xf>
    <xf numFmtId="43" fontId="0" fillId="0" borderId="0" xfId="50" applyFont="1" applyFill="1" applyBorder="1" applyAlignment="1">
      <alignment/>
    </xf>
    <xf numFmtId="43" fontId="0" fillId="0" borderId="0" xfId="50" applyFont="1" applyBorder="1" applyAlignment="1">
      <alignment/>
    </xf>
    <xf numFmtId="15" fontId="7" fillId="0" borderId="13" xfId="57" applyNumberFormat="1" applyFont="1" applyBorder="1">
      <alignment/>
      <protection/>
    </xf>
    <xf numFmtId="4" fontId="0" fillId="0" borderId="0" xfId="57" applyNumberFormat="1" applyFill="1" applyBorder="1">
      <alignment/>
      <protection/>
    </xf>
    <xf numFmtId="15" fontId="7" fillId="0" borderId="0" xfId="57" applyNumberFormat="1" applyFont="1" applyBorder="1">
      <alignment/>
      <protection/>
    </xf>
    <xf numFmtId="43" fontId="1" fillId="0" borderId="17" xfId="50" applyFont="1" applyBorder="1" applyAlignment="1">
      <alignment/>
    </xf>
    <xf numFmtId="43" fontId="0" fillId="0" borderId="14" xfId="57" applyNumberFormat="1" applyBorder="1">
      <alignment/>
      <protection/>
    </xf>
    <xf numFmtId="0" fontId="1" fillId="0" borderId="0" xfId="57" applyFont="1" applyBorder="1">
      <alignment/>
      <protection/>
    </xf>
    <xf numFmtId="180" fontId="21" fillId="0" borderId="14" xfId="54" applyFont="1" applyBorder="1" applyAlignment="1">
      <alignment/>
    </xf>
    <xf numFmtId="4" fontId="1" fillId="0" borderId="14" xfId="50" applyNumberFormat="1" applyFont="1" applyBorder="1" applyAlignment="1">
      <alignment/>
    </xf>
    <xf numFmtId="0" fontId="1" fillId="0" borderId="0" xfId="57" applyFont="1" applyFill="1" applyBorder="1">
      <alignment/>
      <protection/>
    </xf>
    <xf numFmtId="4" fontId="21" fillId="0" borderId="14" xfId="57" applyNumberFormat="1" applyFont="1" applyBorder="1">
      <alignment/>
      <protection/>
    </xf>
    <xf numFmtId="15" fontId="0" fillId="0" borderId="13" xfId="57" applyNumberFormat="1" applyFont="1" applyBorder="1">
      <alignment/>
      <protection/>
    </xf>
    <xf numFmtId="15" fontId="0" fillId="0" borderId="0" xfId="57" applyNumberFormat="1" applyFont="1" applyBorder="1">
      <alignment/>
      <protection/>
    </xf>
    <xf numFmtId="15" fontId="0" fillId="0" borderId="0" xfId="57" applyNumberFormat="1" applyFont="1" applyFill="1" applyBorder="1">
      <alignment/>
      <protection/>
    </xf>
    <xf numFmtId="4" fontId="0" fillId="0" borderId="0" xfId="50" applyNumberFormat="1" applyBorder="1" applyAlignment="1">
      <alignment/>
    </xf>
    <xf numFmtId="180" fontId="1" fillId="0" borderId="17" xfId="50" applyNumberFormat="1" applyFont="1" applyBorder="1" applyAlignment="1">
      <alignment/>
    </xf>
    <xf numFmtId="0" fontId="0" fillId="0" borderId="13" xfId="57" applyBorder="1" applyAlignment="1">
      <alignment horizontal="right"/>
      <protection/>
    </xf>
    <xf numFmtId="15" fontId="0" fillId="0" borderId="13" xfId="57" applyNumberFormat="1" applyFont="1" applyBorder="1" applyAlignment="1">
      <alignment horizontal="right"/>
      <protection/>
    </xf>
    <xf numFmtId="15" fontId="0" fillId="0" borderId="13" xfId="57" applyNumberFormat="1" applyBorder="1" applyAlignment="1">
      <alignment horizontal="right"/>
      <protection/>
    </xf>
    <xf numFmtId="0" fontId="7" fillId="0" borderId="0" xfId="57" applyFont="1" applyFill="1" applyBorder="1">
      <alignment/>
      <protection/>
    </xf>
    <xf numFmtId="180" fontId="21" fillId="0" borderId="14" xfId="53" applyFont="1" applyBorder="1" applyAlignment="1">
      <alignment/>
    </xf>
    <xf numFmtId="0" fontId="8" fillId="0" borderId="13" xfId="57" applyFont="1" applyBorder="1" applyAlignment="1">
      <alignment horizontal="left"/>
      <protection/>
    </xf>
    <xf numFmtId="0" fontId="8" fillId="0" borderId="14" xfId="57" applyFont="1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0" fontId="0" fillId="0" borderId="0" xfId="57" applyFill="1">
      <alignment/>
      <protection/>
    </xf>
    <xf numFmtId="15" fontId="7" fillId="0" borderId="13" xfId="48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5" fontId="20" fillId="0" borderId="13" xfId="48" applyNumberFormat="1" applyFont="1" applyBorder="1" applyAlignment="1">
      <alignment horizontal="center"/>
    </xf>
    <xf numFmtId="0" fontId="0" fillId="0" borderId="0" xfId="0" applyFont="1" applyAlignment="1">
      <alignment/>
    </xf>
    <xf numFmtId="15" fontId="0" fillId="0" borderId="13" xfId="48" applyNumberFormat="1" applyFont="1" applyBorder="1" applyAlignment="1">
      <alignment horizontal="center"/>
    </xf>
    <xf numFmtId="4" fontId="0" fillId="0" borderId="0" xfId="53" applyNumberFormat="1" applyFont="1" applyBorder="1" applyAlignment="1">
      <alignment/>
    </xf>
    <xf numFmtId="181" fontId="0" fillId="0" borderId="13" xfId="0" applyNumberFormat="1" applyFont="1" applyBorder="1" applyAlignment="1">
      <alignment horizontal="right"/>
    </xf>
    <xf numFmtId="0" fontId="0" fillId="0" borderId="0" xfId="57" applyBorder="1" applyAlignment="1">
      <alignment horizontal="left"/>
      <protection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" fontId="20" fillId="0" borderId="0" xfId="53" applyNumberFormat="1" applyFont="1" applyBorder="1" applyAlignment="1">
      <alignment/>
    </xf>
    <xf numFmtId="182" fontId="11" fillId="0" borderId="14" xfId="48" applyNumberFormat="1" applyFont="1" applyFill="1" applyBorder="1" applyAlignment="1">
      <alignment/>
    </xf>
    <xf numFmtId="15" fontId="17" fillId="0" borderId="13" xfId="48" applyNumberFormat="1" applyFont="1" applyBorder="1" applyAlignment="1">
      <alignment horizontal="center"/>
    </xf>
    <xf numFmtId="0" fontId="7" fillId="0" borderId="0" xfId="57" applyFont="1">
      <alignment/>
      <protection/>
    </xf>
    <xf numFmtId="18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0" fillId="0" borderId="13" xfId="57" applyFill="1" applyBorder="1">
      <alignment/>
      <protection/>
    </xf>
    <xf numFmtId="43" fontId="1" fillId="0" borderId="14" xfId="50" applyFont="1" applyFill="1" applyBorder="1" applyAlignment="1">
      <alignment/>
    </xf>
    <xf numFmtId="43" fontId="0" fillId="0" borderId="0" xfId="57" applyNumberFormat="1" applyFill="1">
      <alignment/>
      <protection/>
    </xf>
    <xf numFmtId="4" fontId="0" fillId="0" borderId="0" xfId="57" applyNumberFormat="1" applyFill="1">
      <alignment/>
      <protection/>
    </xf>
    <xf numFmtId="0" fontId="0" fillId="0" borderId="0" xfId="0" applyFont="1" applyBorder="1" applyAlignment="1">
      <alignment horizontal="center"/>
    </xf>
    <xf numFmtId="0" fontId="0" fillId="0" borderId="22" xfId="0" applyFill="1" applyBorder="1" applyAlignment="1">
      <alignment/>
    </xf>
    <xf numFmtId="4" fontId="0" fillId="0" borderId="22" xfId="46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7" fillId="0" borderId="0" xfId="53" applyNumberFormat="1" applyFont="1" applyBorder="1" applyAlignment="1">
      <alignment/>
    </xf>
    <xf numFmtId="15" fontId="7" fillId="0" borderId="13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43" fontId="7" fillId="0" borderId="0" xfId="57" applyNumberFormat="1" applyFont="1">
      <alignment/>
      <protection/>
    </xf>
    <xf numFmtId="15" fontId="7" fillId="0" borderId="13" xfId="48" applyNumberFormat="1" applyFont="1" applyFill="1" applyBorder="1" applyAlignment="1">
      <alignment horizontal="center"/>
    </xf>
    <xf numFmtId="43" fontId="7" fillId="0" borderId="0" xfId="53" applyNumberFormat="1" applyFont="1" applyFill="1" applyBorder="1" applyAlignment="1">
      <alignment/>
    </xf>
    <xf numFmtId="43" fontId="7" fillId="0" borderId="0" xfId="57" applyNumberFormat="1" applyFont="1" applyBorder="1">
      <alignment/>
      <protection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16" fontId="0" fillId="0" borderId="13" xfId="57" applyNumberFormat="1" applyFont="1" applyBorder="1" applyAlignment="1">
      <alignment horizontal="center"/>
      <protection/>
    </xf>
    <xf numFmtId="15" fontId="0" fillId="0" borderId="13" xfId="57" applyNumberFormat="1" applyFont="1" applyBorder="1" applyAlignment="1">
      <alignment horizontal="center"/>
      <protection/>
    </xf>
    <xf numFmtId="15" fontId="0" fillId="0" borderId="13" xfId="57" applyNumberFormat="1" applyFill="1" applyBorder="1" applyAlignment="1">
      <alignment horizontal="center"/>
      <protection/>
    </xf>
    <xf numFmtId="0" fontId="0" fillId="0" borderId="0" xfId="57" applyFill="1" applyBorder="1" applyAlignment="1">
      <alignment horizontal="left"/>
      <protection/>
    </xf>
    <xf numFmtId="15" fontId="7" fillId="0" borderId="13" xfId="0" applyNumberFormat="1" applyFont="1" applyBorder="1" applyAlignment="1">
      <alignment horizontal="center"/>
    </xf>
    <xf numFmtId="43" fontId="0" fillId="0" borderId="0" xfId="53" applyNumberFormat="1" applyFont="1" applyBorder="1" applyAlignment="1">
      <alignment/>
    </xf>
    <xf numFmtId="15" fontId="20" fillId="0" borderId="13" xfId="0" applyNumberFormat="1" applyFont="1" applyBorder="1" applyAlignment="1">
      <alignment horizontal="center"/>
    </xf>
    <xf numFmtId="43" fontId="0" fillId="0" borderId="0" xfId="57" applyNumberFormat="1" applyBorder="1">
      <alignment/>
      <protection/>
    </xf>
    <xf numFmtId="43" fontId="12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43" fontId="0" fillId="0" borderId="0" xfId="48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39" xfId="57" applyFill="1" applyBorder="1">
      <alignment/>
      <protection/>
    </xf>
    <xf numFmtId="0" fontId="0" fillId="0" borderId="18" xfId="57" applyFill="1" applyBorder="1">
      <alignment/>
      <protection/>
    </xf>
    <xf numFmtId="43" fontId="1" fillId="0" borderId="40" xfId="50" applyFont="1" applyFill="1" applyBorder="1" applyAlignment="1">
      <alignment/>
    </xf>
    <xf numFmtId="0" fontId="7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0" xfId="57" applyFont="1" applyAlignment="1">
      <alignment horizontal="right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34" xfId="57" applyFont="1" applyFill="1" applyBorder="1" applyAlignment="1">
      <alignment horizontal="center" vertical="center"/>
      <protection/>
    </xf>
    <xf numFmtId="0" fontId="0" fillId="0" borderId="35" xfId="57" applyBorder="1" applyAlignment="1">
      <alignment horizontal="center" vertic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" fillId="24" borderId="19" xfId="57" applyFont="1" applyFill="1" applyBorder="1" applyAlignment="1">
      <alignment horizontal="center"/>
      <protection/>
    </xf>
    <xf numFmtId="0" fontId="1" fillId="24" borderId="38" xfId="57" applyFont="1" applyFill="1" applyBorder="1" applyAlignment="1">
      <alignment horizontal="center"/>
      <protection/>
    </xf>
    <xf numFmtId="0" fontId="1" fillId="24" borderId="41" xfId="57" applyFont="1" applyFill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left"/>
      <protection/>
    </xf>
    <xf numFmtId="0" fontId="4" fillId="0" borderId="13" xfId="57" applyFont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38100</xdr:rowOff>
    </xdr:from>
    <xdr:to>
      <xdr:col>2</xdr:col>
      <xdr:colOff>409575</xdr:colOff>
      <xdr:row>6</xdr:row>
      <xdr:rowOff>57150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352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2</xdr:col>
      <xdr:colOff>533400</xdr:colOff>
      <xdr:row>6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543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3</xdr:col>
      <xdr:colOff>0</xdr:colOff>
      <xdr:row>8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23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114</xdr:row>
      <xdr:rowOff>28575</xdr:rowOff>
    </xdr:from>
    <xdr:to>
      <xdr:col>3</xdr:col>
      <xdr:colOff>0</xdr:colOff>
      <xdr:row>122</xdr:row>
      <xdr:rowOff>200025</xdr:rowOff>
    </xdr:to>
    <xdr:pic>
      <xdr:nvPicPr>
        <xdr:cNvPr id="2" name="Picture 2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878550"/>
          <a:ext cx="1323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169</xdr:row>
      <xdr:rowOff>0</xdr:rowOff>
    </xdr:from>
    <xdr:to>
      <xdr:col>2</xdr:col>
      <xdr:colOff>657225</xdr:colOff>
      <xdr:row>175</xdr:row>
      <xdr:rowOff>276225</xdr:rowOff>
    </xdr:to>
    <xdr:pic>
      <xdr:nvPicPr>
        <xdr:cNvPr id="3" name="Picture 3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089225"/>
          <a:ext cx="1323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224</xdr:row>
      <xdr:rowOff>66675</xdr:rowOff>
    </xdr:from>
    <xdr:to>
      <xdr:col>2</xdr:col>
      <xdr:colOff>523875</xdr:colOff>
      <xdr:row>229</xdr:row>
      <xdr:rowOff>0</xdr:rowOff>
    </xdr:to>
    <xdr:pic>
      <xdr:nvPicPr>
        <xdr:cNvPr id="4" name="Picture 4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7471350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278</xdr:row>
      <xdr:rowOff>38100</xdr:rowOff>
    </xdr:from>
    <xdr:to>
      <xdr:col>2</xdr:col>
      <xdr:colOff>590550</xdr:colOff>
      <xdr:row>284</xdr:row>
      <xdr:rowOff>0</xdr:rowOff>
    </xdr:to>
    <xdr:pic>
      <xdr:nvPicPr>
        <xdr:cNvPr id="5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5105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334</xdr:row>
      <xdr:rowOff>38100</xdr:rowOff>
    </xdr:from>
    <xdr:to>
      <xdr:col>2</xdr:col>
      <xdr:colOff>590550</xdr:colOff>
      <xdr:row>340</xdr:row>
      <xdr:rowOff>0</xdr:rowOff>
    </xdr:to>
    <xdr:pic>
      <xdr:nvPicPr>
        <xdr:cNvPr id="6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8069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390</xdr:row>
      <xdr:rowOff>38100</xdr:rowOff>
    </xdr:from>
    <xdr:to>
      <xdr:col>2</xdr:col>
      <xdr:colOff>590550</xdr:colOff>
      <xdr:row>396</xdr:row>
      <xdr:rowOff>0</xdr:rowOff>
    </xdr:to>
    <xdr:pic>
      <xdr:nvPicPr>
        <xdr:cNvPr id="7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507480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447</xdr:row>
      <xdr:rowOff>38100</xdr:rowOff>
    </xdr:from>
    <xdr:to>
      <xdr:col>2</xdr:col>
      <xdr:colOff>590550</xdr:colOff>
      <xdr:row>453</xdr:row>
      <xdr:rowOff>0</xdr:rowOff>
    </xdr:to>
    <xdr:pic>
      <xdr:nvPicPr>
        <xdr:cNvPr id="8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504550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499</xdr:row>
      <xdr:rowOff>85725</xdr:rowOff>
    </xdr:from>
    <xdr:to>
      <xdr:col>2</xdr:col>
      <xdr:colOff>457200</xdr:colOff>
      <xdr:row>504</xdr:row>
      <xdr:rowOff>95250</xdr:rowOff>
    </xdr:to>
    <xdr:pic>
      <xdr:nvPicPr>
        <xdr:cNvPr id="9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1723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558</xdr:row>
      <xdr:rowOff>38100</xdr:rowOff>
    </xdr:from>
    <xdr:to>
      <xdr:col>2</xdr:col>
      <xdr:colOff>590550</xdr:colOff>
      <xdr:row>564</xdr:row>
      <xdr:rowOff>0</xdr:rowOff>
    </xdr:to>
    <xdr:pic>
      <xdr:nvPicPr>
        <xdr:cNvPr id="10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28973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668</xdr:row>
      <xdr:rowOff>38100</xdr:rowOff>
    </xdr:from>
    <xdr:to>
      <xdr:col>2</xdr:col>
      <xdr:colOff>590550</xdr:colOff>
      <xdr:row>674</xdr:row>
      <xdr:rowOff>0</xdr:rowOff>
    </xdr:to>
    <xdr:pic>
      <xdr:nvPicPr>
        <xdr:cNvPr id="11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1091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668</xdr:row>
      <xdr:rowOff>38100</xdr:rowOff>
    </xdr:from>
    <xdr:to>
      <xdr:col>2</xdr:col>
      <xdr:colOff>590550</xdr:colOff>
      <xdr:row>674</xdr:row>
      <xdr:rowOff>0</xdr:rowOff>
    </xdr:to>
    <xdr:pic>
      <xdr:nvPicPr>
        <xdr:cNvPr id="12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1091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617</xdr:row>
      <xdr:rowOff>38100</xdr:rowOff>
    </xdr:from>
    <xdr:to>
      <xdr:col>2</xdr:col>
      <xdr:colOff>590550</xdr:colOff>
      <xdr:row>623</xdr:row>
      <xdr:rowOff>0</xdr:rowOff>
    </xdr:to>
    <xdr:pic>
      <xdr:nvPicPr>
        <xdr:cNvPr id="13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6509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617</xdr:row>
      <xdr:rowOff>38100</xdr:rowOff>
    </xdr:from>
    <xdr:to>
      <xdr:col>2</xdr:col>
      <xdr:colOff>590550</xdr:colOff>
      <xdr:row>623</xdr:row>
      <xdr:rowOff>0</xdr:rowOff>
    </xdr:to>
    <xdr:pic>
      <xdr:nvPicPr>
        <xdr:cNvPr id="14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6509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Y%20DE%20ACCESO_FINANCIEROS\2010\LEY%20ACCESOENE-MZ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 Y APLIC."/>
      <sheetName val="BALANCE"/>
      <sheetName val="EDO. RESULTADOS"/>
      <sheetName val="BALANZA"/>
      <sheetName val="DISPONIB."/>
      <sheetName val="CONCILIAC."/>
    </sheetNames>
    <sheetDataSet>
      <sheetData sheetId="3">
        <row r="10">
          <cell r="J10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SheetLayoutView="100" zoomScalePageLayoutView="0" workbookViewId="0" topLeftCell="A1">
      <selection activeCell="D4" sqref="D4:H4"/>
    </sheetView>
  </sheetViews>
  <sheetFormatPr defaultColWidth="11.421875" defaultRowHeight="12.75"/>
  <cols>
    <col min="1" max="1" width="1.8515625" style="0" customWidth="1"/>
    <col min="2" max="2" width="12.8515625" style="0" customWidth="1"/>
    <col min="4" max="4" width="7.7109375" style="0" customWidth="1"/>
    <col min="6" max="6" width="17.00390625" style="0" customWidth="1"/>
    <col min="7" max="7" width="15.7109375" style="0" customWidth="1"/>
    <col min="8" max="8" width="16.140625" style="0" bestFit="1" customWidth="1"/>
    <col min="9" max="9" width="6.7109375" style="0" customWidth="1"/>
  </cols>
  <sheetData>
    <row r="2" spans="8:9" ht="12.75">
      <c r="H2" s="282"/>
      <c r="I2" s="282"/>
    </row>
    <row r="4" spans="4:8" ht="22.5">
      <c r="D4" s="283" t="s">
        <v>0</v>
      </c>
      <c r="E4" s="283"/>
      <c r="F4" s="283"/>
      <c r="G4" s="283"/>
      <c r="H4" s="283"/>
    </row>
    <row r="6" spans="4:8" ht="12.75">
      <c r="D6" s="270" t="s">
        <v>4</v>
      </c>
      <c r="E6" s="270"/>
      <c r="F6" s="270"/>
      <c r="G6" s="270"/>
      <c r="H6" s="270"/>
    </row>
    <row r="7" spans="4:8" ht="12.75">
      <c r="D7" s="284" t="s">
        <v>5</v>
      </c>
      <c r="E7" s="284"/>
      <c r="F7" s="284"/>
      <c r="G7" s="284"/>
      <c r="H7" s="284"/>
    </row>
    <row r="8" spans="4:8" ht="12.75">
      <c r="D8" s="271" t="s">
        <v>110</v>
      </c>
      <c r="E8" s="270"/>
      <c r="F8" s="270"/>
      <c r="G8" s="270"/>
      <c r="H8" s="270"/>
    </row>
    <row r="9" spans="5:7" ht="12.75">
      <c r="E9" s="270"/>
      <c r="F9" s="270"/>
      <c r="G9" s="270"/>
    </row>
    <row r="11" ht="13.5" thickBot="1"/>
    <row r="12" spans="2:9" s="1" customFormat="1" ht="13.5" thickTop="1">
      <c r="B12" s="20" t="s">
        <v>6</v>
      </c>
      <c r="C12" s="269"/>
      <c r="D12" s="269"/>
      <c r="E12" s="269"/>
      <c r="F12" s="269"/>
      <c r="G12" s="269"/>
      <c r="H12" s="21"/>
      <c r="I12" s="22"/>
    </row>
    <row r="13" spans="2:9" ht="12.75">
      <c r="B13" s="5"/>
      <c r="C13" s="6" t="s">
        <v>7</v>
      </c>
      <c r="D13" s="6"/>
      <c r="E13" s="6"/>
      <c r="F13" s="26">
        <f>'EDO. RESULTADOS'!F13</f>
        <v>249720</v>
      </c>
      <c r="G13" s="26"/>
      <c r="H13" s="6"/>
      <c r="I13" s="8"/>
    </row>
    <row r="14" spans="2:10" ht="12.75">
      <c r="B14" s="5"/>
      <c r="C14" s="6" t="s">
        <v>8</v>
      </c>
      <c r="D14" s="6"/>
      <c r="E14" s="7"/>
      <c r="F14" s="26">
        <f>'EDO. RESULTADOS'!F14</f>
        <v>4652067</v>
      </c>
      <c r="G14" s="6"/>
      <c r="H14" s="6"/>
      <c r="I14" s="13"/>
      <c r="J14" s="18"/>
    </row>
    <row r="15" spans="2:10" ht="12.75">
      <c r="B15" s="5"/>
      <c r="C15" s="6" t="s">
        <v>9</v>
      </c>
      <c r="D15" s="6"/>
      <c r="E15" s="7"/>
      <c r="F15" s="28">
        <f>'EDO. RESULTADOS'!F15</f>
        <v>1784677.56</v>
      </c>
      <c r="G15" s="6"/>
      <c r="H15" s="6"/>
      <c r="I15" s="13"/>
      <c r="J15" s="18"/>
    </row>
    <row r="16" spans="2:10" ht="12.75">
      <c r="B16" s="5"/>
      <c r="C16" s="6"/>
      <c r="D16" s="6"/>
      <c r="E16" s="6"/>
      <c r="F16" s="6"/>
      <c r="G16" s="6"/>
      <c r="H16" s="6"/>
      <c r="I16" s="8"/>
      <c r="J16" s="18"/>
    </row>
    <row r="17" spans="2:9" ht="12.75">
      <c r="B17" s="5"/>
      <c r="C17" s="6"/>
      <c r="D17" s="6"/>
      <c r="E17" s="12"/>
      <c r="F17" s="6"/>
      <c r="G17" s="6"/>
      <c r="H17" s="6"/>
      <c r="I17" s="8"/>
    </row>
    <row r="18" spans="2:9" ht="12.75">
      <c r="B18" s="5"/>
      <c r="C18" s="6"/>
      <c r="D18" s="6"/>
      <c r="E18" s="12"/>
      <c r="F18" s="23" t="s">
        <v>1</v>
      </c>
      <c r="G18" s="6"/>
      <c r="H18" s="27">
        <f>SUM(F13:F15)</f>
        <v>6686464.5600000005</v>
      </c>
      <c r="I18" s="8"/>
    </row>
    <row r="19" spans="2:9" ht="12.75">
      <c r="B19" s="5"/>
      <c r="C19" s="6"/>
      <c r="D19" s="6"/>
      <c r="E19" s="12"/>
      <c r="F19" s="6"/>
      <c r="G19" s="6"/>
      <c r="H19" s="6"/>
      <c r="I19" s="8"/>
    </row>
    <row r="20" spans="2:9" ht="12.75">
      <c r="B20" s="5"/>
      <c r="C20" s="6"/>
      <c r="D20" s="6"/>
      <c r="E20" s="6"/>
      <c r="F20" s="6"/>
      <c r="G20" s="6"/>
      <c r="H20" s="6"/>
      <c r="I20" s="8"/>
    </row>
    <row r="21" spans="2:9" ht="12.75">
      <c r="B21" s="25" t="s">
        <v>10</v>
      </c>
      <c r="C21" s="6"/>
      <c r="D21" s="6"/>
      <c r="E21" s="7"/>
      <c r="F21" s="6"/>
      <c r="G21" s="6"/>
      <c r="H21" s="6"/>
      <c r="I21" s="13"/>
    </row>
    <row r="22" spans="2:9" ht="12.75">
      <c r="B22" s="15"/>
      <c r="C22" s="272" t="s">
        <v>11</v>
      </c>
      <c r="D22" s="272"/>
      <c r="E22" s="272"/>
      <c r="F22" s="26"/>
      <c r="G22" s="27">
        <f>SUM(F23:F27)</f>
        <v>7678137.069999999</v>
      </c>
      <c r="H22" s="16"/>
      <c r="I22" s="8"/>
    </row>
    <row r="23" spans="2:9" ht="12.75">
      <c r="B23" s="15"/>
      <c r="C23" s="277" t="s">
        <v>12</v>
      </c>
      <c r="D23" s="277"/>
      <c r="E23" s="277"/>
      <c r="F23" s="26">
        <f>'EDO. RESULTADOS'!F23</f>
        <v>2346034.21</v>
      </c>
      <c r="G23" s="6"/>
      <c r="H23" s="16"/>
      <c r="I23" s="8"/>
    </row>
    <row r="24" spans="2:9" ht="12.75">
      <c r="B24" s="15"/>
      <c r="C24" s="277" t="s">
        <v>13</v>
      </c>
      <c r="D24" s="277"/>
      <c r="E24" s="277"/>
      <c r="F24" s="26">
        <f>'EDO. RESULTADOS'!F24</f>
        <v>2561133.9899999998</v>
      </c>
      <c r="G24" s="6"/>
      <c r="H24" s="16"/>
      <c r="I24" s="8"/>
    </row>
    <row r="25" spans="2:9" ht="12.75">
      <c r="B25" s="15"/>
      <c r="C25" s="277" t="s">
        <v>14</v>
      </c>
      <c r="D25" s="277"/>
      <c r="E25" s="277"/>
      <c r="F25" s="26">
        <f>'EDO. RESULTADOS'!F25</f>
        <v>801926.17</v>
      </c>
      <c r="G25" s="6"/>
      <c r="H25" s="16"/>
      <c r="I25" s="8"/>
    </row>
    <row r="26" spans="2:9" ht="12.75">
      <c r="B26" s="15"/>
      <c r="C26" s="281" t="s">
        <v>18</v>
      </c>
      <c r="D26" s="277"/>
      <c r="E26" s="277"/>
      <c r="F26" s="26">
        <f>'EDO. RESULTADOS'!F26</f>
        <v>17973.48</v>
      </c>
      <c r="G26" s="6"/>
      <c r="H26" s="16"/>
      <c r="I26" s="8"/>
    </row>
    <row r="27" spans="2:9" ht="13.5" thickBot="1">
      <c r="B27" s="15"/>
      <c r="C27" s="276" t="s">
        <v>97</v>
      </c>
      <c r="D27" s="276"/>
      <c r="E27" s="276"/>
      <c r="F27" s="56">
        <f>'EDO. RESULTADOS'!F27</f>
        <v>1951069.22</v>
      </c>
      <c r="G27" s="6"/>
      <c r="H27" s="24"/>
      <c r="I27" s="8"/>
    </row>
    <row r="28" spans="2:9" ht="13.5" thickTop="1">
      <c r="B28" s="15"/>
      <c r="C28" s="17"/>
      <c r="D28" s="17"/>
      <c r="E28" s="17"/>
      <c r="F28" s="26"/>
      <c r="G28" s="6"/>
      <c r="H28" s="24"/>
      <c r="I28" s="8"/>
    </row>
    <row r="29" spans="2:9" ht="12.75">
      <c r="B29" s="15"/>
      <c r="C29" s="277"/>
      <c r="D29" s="277"/>
      <c r="E29" s="14"/>
      <c r="F29" s="26"/>
      <c r="G29" s="6"/>
      <c r="H29" s="16"/>
      <c r="I29" s="8"/>
    </row>
    <row r="30" spans="2:9" ht="12.75">
      <c r="B30" s="15"/>
      <c r="C30" s="272" t="s">
        <v>18</v>
      </c>
      <c r="D30" s="272"/>
      <c r="E30" s="272"/>
      <c r="F30" s="23"/>
      <c r="G30" s="27">
        <f>SUM(F31:F40)</f>
        <v>667362.41</v>
      </c>
      <c r="I30" s="8"/>
    </row>
    <row r="31" spans="2:9" ht="12.75">
      <c r="B31" s="5"/>
      <c r="C31" s="6" t="s">
        <v>19</v>
      </c>
      <c r="D31" s="6"/>
      <c r="E31" s="6"/>
      <c r="F31" s="26">
        <f>BALANCE!C13</f>
        <v>4500</v>
      </c>
      <c r="G31" s="6"/>
      <c r="H31" s="6"/>
      <c r="I31" s="8"/>
    </row>
    <row r="32" spans="2:9" ht="12.75">
      <c r="B32" s="5"/>
      <c r="C32" s="6" t="s">
        <v>20</v>
      </c>
      <c r="D32" s="6"/>
      <c r="E32" s="6"/>
      <c r="F32" s="26">
        <f>BALANCE!C15</f>
        <v>182076.71000000002</v>
      </c>
      <c r="G32" s="6"/>
      <c r="H32" s="6"/>
      <c r="I32" s="8"/>
    </row>
    <row r="33" spans="2:9" ht="12.75">
      <c r="B33" s="5"/>
      <c r="C33" s="6" t="s">
        <v>75</v>
      </c>
      <c r="D33" s="6"/>
      <c r="E33" s="6"/>
      <c r="F33" s="26">
        <f>BALANCE!C16</f>
        <v>22441.330000000016</v>
      </c>
      <c r="G33" s="6"/>
      <c r="H33" s="6"/>
      <c r="I33" s="8"/>
    </row>
    <row r="34" spans="2:9" ht="12.75">
      <c r="B34" s="5"/>
      <c r="C34" s="6" t="s">
        <v>21</v>
      </c>
      <c r="D34" s="6"/>
      <c r="E34" s="6"/>
      <c r="F34" s="26">
        <f>BALANCE!C17</f>
        <v>149334.15000000002</v>
      </c>
      <c r="G34" s="6"/>
      <c r="H34" s="6"/>
      <c r="I34" s="8"/>
    </row>
    <row r="35" spans="2:9" ht="12.75">
      <c r="B35" s="5"/>
      <c r="C35" s="14" t="s">
        <v>22</v>
      </c>
      <c r="D35" s="6"/>
      <c r="E35" s="6"/>
      <c r="F35" s="26">
        <f>BALANCE!C18</f>
        <v>43263</v>
      </c>
      <c r="G35" s="6"/>
      <c r="H35" s="6"/>
      <c r="I35" s="8"/>
    </row>
    <row r="36" spans="2:9" ht="12.75">
      <c r="B36" s="5"/>
      <c r="C36" s="14" t="s">
        <v>23</v>
      </c>
      <c r="D36" s="6"/>
      <c r="E36" s="6"/>
      <c r="F36" s="28">
        <f>BALANCE!C19</f>
        <v>265747.22</v>
      </c>
      <c r="G36" s="6"/>
      <c r="H36" s="6"/>
      <c r="I36" s="8"/>
    </row>
    <row r="37" spans="2:9" ht="12.75">
      <c r="B37" s="5"/>
      <c r="C37" s="14"/>
      <c r="D37" s="6"/>
      <c r="E37" s="6"/>
      <c r="F37" s="26"/>
      <c r="G37" s="6"/>
      <c r="H37" s="6"/>
      <c r="I37" s="8"/>
    </row>
    <row r="38" spans="2:9" ht="12.75">
      <c r="B38" s="5"/>
      <c r="C38" s="14"/>
      <c r="D38" s="6"/>
      <c r="E38" s="6"/>
      <c r="F38" s="26"/>
      <c r="G38" s="6"/>
      <c r="H38" s="6"/>
      <c r="I38" s="8"/>
    </row>
    <row r="39" spans="2:9" ht="13.5" thickBot="1">
      <c r="B39" s="5"/>
      <c r="C39" s="6"/>
      <c r="D39" s="6"/>
      <c r="E39" s="7"/>
      <c r="F39" s="29" t="s">
        <v>1</v>
      </c>
      <c r="G39" s="6"/>
      <c r="H39" s="30">
        <f>SUM(G22+G30)</f>
        <v>8345499.4799999995</v>
      </c>
      <c r="I39" s="13"/>
    </row>
    <row r="40" spans="2:9" ht="13.5" thickTop="1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26"/>
      <c r="G41" s="6"/>
      <c r="H41" s="6"/>
      <c r="I41" s="8"/>
    </row>
    <row r="42" spans="2:9" ht="12.75">
      <c r="B42" s="5"/>
      <c r="C42" s="6"/>
      <c r="D42" s="6"/>
      <c r="E42" s="6"/>
      <c r="F42" s="26"/>
      <c r="G42" s="6"/>
      <c r="H42" s="6"/>
      <c r="I42" s="8"/>
    </row>
    <row r="43" spans="2:9" ht="12.75">
      <c r="B43" s="5"/>
      <c r="C43" s="6"/>
      <c r="D43" s="6"/>
      <c r="E43" s="6"/>
      <c r="F43" s="6"/>
      <c r="G43" s="6"/>
      <c r="H43" s="6"/>
      <c r="I43" s="8"/>
    </row>
    <row r="44" spans="2:9" ht="12.75">
      <c r="B44" s="5"/>
      <c r="C44" s="272" t="s">
        <v>15</v>
      </c>
      <c r="D44" s="272"/>
      <c r="E44" s="6"/>
      <c r="F44" s="6"/>
      <c r="G44" s="6"/>
      <c r="H44" s="27">
        <f>SUM(H18-H39)</f>
        <v>-1659034.919999999</v>
      </c>
      <c r="I44" s="8"/>
    </row>
    <row r="45" spans="2:9" ht="12.75">
      <c r="B45" s="5"/>
      <c r="C45" s="6"/>
      <c r="D45" s="6"/>
      <c r="E45" s="6"/>
      <c r="F45" s="6"/>
      <c r="G45" s="6"/>
      <c r="H45" s="6"/>
      <c r="I45" s="8"/>
    </row>
    <row r="46" spans="2:9" ht="13.5" thickBot="1">
      <c r="B46" s="9"/>
      <c r="C46" s="10"/>
      <c r="D46" s="10"/>
      <c r="E46" s="10"/>
      <c r="F46" s="10"/>
      <c r="G46" s="10"/>
      <c r="H46" s="10"/>
      <c r="I46" s="11"/>
    </row>
    <row r="47" s="6" customFormat="1" ht="19.5" customHeight="1" thickBot="1" thickTop="1"/>
    <row r="48" spans="2:9" ht="13.5" thickTop="1">
      <c r="B48" s="2"/>
      <c r="C48" s="3"/>
      <c r="D48" s="3"/>
      <c r="E48" s="3"/>
      <c r="F48" s="3"/>
      <c r="G48" s="3"/>
      <c r="H48" s="3"/>
      <c r="I48" s="4"/>
    </row>
    <row r="49" spans="2:9" ht="12.75">
      <c r="B49" s="278" t="s">
        <v>16</v>
      </c>
      <c r="C49" s="277"/>
      <c r="D49" s="277"/>
      <c r="E49" s="277"/>
      <c r="F49" s="59"/>
      <c r="G49" s="277" t="s">
        <v>17</v>
      </c>
      <c r="H49" s="277"/>
      <c r="I49" s="264"/>
    </row>
    <row r="50" spans="2:9" ht="12.75">
      <c r="B50" s="5"/>
      <c r="C50" s="6"/>
      <c r="D50" s="6"/>
      <c r="E50" s="6"/>
      <c r="F50" s="6"/>
      <c r="G50" s="6"/>
      <c r="H50" s="6"/>
      <c r="I50" s="8"/>
    </row>
    <row r="51" spans="2:9" ht="12.75">
      <c r="B51" s="5"/>
      <c r="C51" s="6"/>
      <c r="D51" s="6"/>
      <c r="E51" s="6"/>
      <c r="F51" s="6"/>
      <c r="G51" s="6"/>
      <c r="H51" s="6"/>
      <c r="I51" s="8"/>
    </row>
    <row r="52" spans="2:9" ht="12.75">
      <c r="B52" s="279" t="s">
        <v>3</v>
      </c>
      <c r="C52" s="280"/>
      <c r="D52" s="280"/>
      <c r="E52" s="280"/>
      <c r="F52" s="60"/>
      <c r="G52" s="272" t="s">
        <v>93</v>
      </c>
      <c r="H52" s="272"/>
      <c r="I52" s="263"/>
    </row>
    <row r="53" spans="2:9" ht="12.75">
      <c r="B53" s="275" t="s">
        <v>2</v>
      </c>
      <c r="C53" s="273"/>
      <c r="D53" s="273"/>
      <c r="E53" s="273"/>
      <c r="F53" s="61"/>
      <c r="G53" s="273" t="s">
        <v>90</v>
      </c>
      <c r="H53" s="273"/>
      <c r="I53" s="274"/>
    </row>
    <row r="54" spans="2:9" ht="12.75">
      <c r="B54" s="5"/>
      <c r="C54" s="6"/>
      <c r="D54" s="6"/>
      <c r="E54" s="6"/>
      <c r="F54" s="6"/>
      <c r="G54" s="6"/>
      <c r="H54" s="6"/>
      <c r="I54" s="8"/>
    </row>
    <row r="55" spans="2:9" ht="12.75">
      <c r="B55" s="5"/>
      <c r="C55" s="6"/>
      <c r="D55" s="6"/>
      <c r="E55" s="6"/>
      <c r="F55" s="6"/>
      <c r="G55" s="6"/>
      <c r="H55" s="6"/>
      <c r="I55" s="8"/>
    </row>
    <row r="56" spans="2:9" ht="13.5" thickBot="1">
      <c r="B56" s="9"/>
      <c r="C56" s="10"/>
      <c r="D56" s="10"/>
      <c r="E56" s="10"/>
      <c r="F56" s="10"/>
      <c r="G56" s="10"/>
      <c r="H56" s="10"/>
      <c r="I56" s="11"/>
    </row>
    <row r="57" ht="13.5" thickTop="1"/>
  </sheetData>
  <sheetProtection/>
  <mergeCells count="23">
    <mergeCell ref="C22:E22"/>
    <mergeCell ref="C30:E30"/>
    <mergeCell ref="E12:G12"/>
    <mergeCell ref="G52:I52"/>
    <mergeCell ref="G49:I49"/>
    <mergeCell ref="C24:E24"/>
    <mergeCell ref="C44:D44"/>
    <mergeCell ref="H2:I2"/>
    <mergeCell ref="D4:H4"/>
    <mergeCell ref="D7:H7"/>
    <mergeCell ref="C12:D12"/>
    <mergeCell ref="E9:G9"/>
    <mergeCell ref="D6:H6"/>
    <mergeCell ref="D8:H8"/>
    <mergeCell ref="G53:I53"/>
    <mergeCell ref="B53:E53"/>
    <mergeCell ref="C27:E27"/>
    <mergeCell ref="C23:E23"/>
    <mergeCell ref="B49:E49"/>
    <mergeCell ref="B52:E52"/>
    <mergeCell ref="C29:D29"/>
    <mergeCell ref="C25:E25"/>
    <mergeCell ref="C26:E26"/>
  </mergeCells>
  <printOptions/>
  <pageMargins left="0.27" right="0.25" top="0.39" bottom="0.5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="70" zoomScaleNormal="70" zoomScaleSheetLayoutView="100" zoomScalePageLayoutView="0" workbookViewId="0" topLeftCell="A1">
      <selection activeCell="C5" sqref="C5:H5"/>
    </sheetView>
  </sheetViews>
  <sheetFormatPr defaultColWidth="11.421875" defaultRowHeight="12.75"/>
  <cols>
    <col min="1" max="1" width="1.57421875" style="0" customWidth="1"/>
    <col min="2" max="2" width="28.28125" style="0" bestFit="1" customWidth="1"/>
    <col min="3" max="3" width="11.7109375" style="0" bestFit="1" customWidth="1"/>
    <col min="4" max="4" width="11.7109375" style="0" customWidth="1"/>
    <col min="5" max="5" width="12.28125" style="0" bestFit="1" customWidth="1"/>
    <col min="6" max="6" width="27.00390625" style="0" customWidth="1"/>
    <col min="7" max="7" width="12.7109375" style="0" bestFit="1" customWidth="1"/>
    <col min="8" max="8" width="16.57421875" style="0" bestFit="1" customWidth="1"/>
    <col min="9" max="9" width="16.28125" style="0" bestFit="1" customWidth="1"/>
  </cols>
  <sheetData>
    <row r="2" spans="3:8" ht="12.75">
      <c r="C2" s="261"/>
      <c r="D2" s="265" t="s">
        <v>0</v>
      </c>
      <c r="E2" s="265"/>
      <c r="F2" s="265"/>
      <c r="G2" s="265"/>
      <c r="H2" s="261"/>
    </row>
    <row r="3" spans="3:8" ht="12.75">
      <c r="C3" s="261"/>
      <c r="D3" s="261"/>
      <c r="E3" s="261"/>
      <c r="F3" s="261"/>
      <c r="G3" s="261"/>
      <c r="H3" s="261"/>
    </row>
    <row r="4" spans="3:8" ht="12.75">
      <c r="C4" s="261"/>
      <c r="D4" s="265" t="s">
        <v>92</v>
      </c>
      <c r="E4" s="265"/>
      <c r="F4" s="265"/>
      <c r="G4" s="265"/>
      <c r="H4" s="261"/>
    </row>
    <row r="5" spans="3:8" ht="12.75">
      <c r="C5" s="265" t="s">
        <v>111</v>
      </c>
      <c r="D5" s="265"/>
      <c r="E5" s="265"/>
      <c r="F5" s="265"/>
      <c r="G5" s="265"/>
      <c r="H5" s="265"/>
    </row>
    <row r="6" spans="3:8" ht="12.75">
      <c r="C6" s="262"/>
      <c r="D6" s="262"/>
      <c r="E6" s="262"/>
      <c r="F6" s="262"/>
      <c r="G6" s="262"/>
      <c r="H6" s="262"/>
    </row>
    <row r="7" spans="1:9" ht="12.75">
      <c r="A7" s="72"/>
      <c r="B7" s="72"/>
      <c r="C7" s="72"/>
      <c r="D7" s="72"/>
      <c r="E7" s="72"/>
      <c r="F7" s="72"/>
      <c r="G7" s="72"/>
      <c r="H7" s="72"/>
      <c r="I7" s="72"/>
    </row>
    <row r="8" spans="2:5" ht="13.5" thickBot="1">
      <c r="B8" s="1"/>
      <c r="D8" s="49"/>
      <c r="E8" s="49"/>
    </row>
    <row r="9" spans="2:9" ht="13.5" thickTop="1">
      <c r="B9" s="50" t="s">
        <v>52</v>
      </c>
      <c r="C9" s="51"/>
      <c r="D9" s="52"/>
      <c r="E9" s="53"/>
      <c r="F9" s="50" t="s">
        <v>53</v>
      </c>
      <c r="G9" s="3"/>
      <c r="H9" s="3"/>
      <c r="I9" s="4"/>
    </row>
    <row r="10" spans="2:9" ht="12.75">
      <c r="B10" s="25"/>
      <c r="C10" s="26"/>
      <c r="D10" s="27"/>
      <c r="E10" s="48"/>
      <c r="F10" s="5"/>
      <c r="G10" s="6"/>
      <c r="H10" s="6"/>
      <c r="I10" s="8"/>
    </row>
    <row r="11" spans="2:9" ht="12.75">
      <c r="B11" s="25" t="s">
        <v>54</v>
      </c>
      <c r="C11" s="26"/>
      <c r="D11" s="27">
        <f>SUM(C13:C19)</f>
        <v>3857473.25</v>
      </c>
      <c r="E11" s="48"/>
      <c r="F11" s="45" t="s">
        <v>55</v>
      </c>
      <c r="G11" s="6"/>
      <c r="H11" s="27">
        <f>SUM(G13:G15)</f>
        <v>-28905.300000000003</v>
      </c>
      <c r="I11" s="8"/>
    </row>
    <row r="12" spans="2:9" ht="12.75">
      <c r="B12" s="5"/>
      <c r="C12" s="26"/>
      <c r="D12" s="26"/>
      <c r="E12" s="46"/>
      <c r="F12" s="5"/>
      <c r="G12" s="6"/>
      <c r="H12" s="6"/>
      <c r="I12" s="8"/>
    </row>
    <row r="13" spans="2:9" ht="12.75">
      <c r="B13" s="5" t="s">
        <v>56</v>
      </c>
      <c r="C13" s="26">
        <f>BALANZA!J10</f>
        <v>4500</v>
      </c>
      <c r="D13" s="26"/>
      <c r="E13" s="46"/>
      <c r="F13" s="5" t="s">
        <v>57</v>
      </c>
      <c r="G13" s="26">
        <f>BALANZA!K19</f>
        <v>31094.699999999997</v>
      </c>
      <c r="H13" s="6"/>
      <c r="I13" s="8"/>
    </row>
    <row r="14" spans="2:9" ht="12.75">
      <c r="B14" s="54" t="s">
        <v>58</v>
      </c>
      <c r="C14" s="26">
        <f>BALANZA!J11</f>
        <v>3190110.84</v>
      </c>
      <c r="D14" s="26"/>
      <c r="E14" s="46"/>
      <c r="F14" s="5" t="s">
        <v>76</v>
      </c>
      <c r="G14" s="26">
        <v>0</v>
      </c>
      <c r="H14" s="6"/>
      <c r="I14" s="8"/>
    </row>
    <row r="15" spans="2:9" ht="12.75">
      <c r="B15" s="5" t="s">
        <v>20</v>
      </c>
      <c r="C15" s="26">
        <f>BALANZA!J12</f>
        <v>182076.71000000002</v>
      </c>
      <c r="D15" s="26"/>
      <c r="E15" s="46"/>
      <c r="F15" s="78" t="s">
        <v>100</v>
      </c>
      <c r="G15" s="26">
        <v>-60000</v>
      </c>
      <c r="H15" s="6"/>
      <c r="I15" s="8"/>
    </row>
    <row r="16" spans="2:9" ht="12.75">
      <c r="B16" s="5" t="s">
        <v>75</v>
      </c>
      <c r="C16" s="26">
        <f>BALANZA!J13</f>
        <v>22441.330000000016</v>
      </c>
      <c r="D16" s="26"/>
      <c r="E16" s="46"/>
      <c r="F16" s="5"/>
      <c r="G16" s="6"/>
      <c r="H16" s="6"/>
      <c r="I16" s="8"/>
    </row>
    <row r="17" spans="2:9" ht="12.75">
      <c r="B17" s="5" t="s">
        <v>21</v>
      </c>
      <c r="C17" s="26">
        <f>BALANZA!J14</f>
        <v>149334.15000000002</v>
      </c>
      <c r="D17" s="26"/>
      <c r="E17" s="46"/>
      <c r="F17" s="5"/>
      <c r="G17" s="6"/>
      <c r="H17" s="6"/>
      <c r="I17" s="8"/>
    </row>
    <row r="18" spans="2:9" ht="12.75">
      <c r="B18" s="5" t="s">
        <v>59</v>
      </c>
      <c r="C18" s="26">
        <f>BALANZA!J15</f>
        <v>43263</v>
      </c>
      <c r="D18" s="26"/>
      <c r="E18" s="46"/>
      <c r="F18" s="5"/>
      <c r="G18" s="6"/>
      <c r="H18" s="6"/>
      <c r="I18" s="8"/>
    </row>
    <row r="19" spans="2:9" ht="12.75">
      <c r="B19" s="77" t="s">
        <v>94</v>
      </c>
      <c r="C19" s="26">
        <f>BALANZA!J16</f>
        <v>265747.22</v>
      </c>
      <c r="D19" s="26"/>
      <c r="E19" s="46"/>
      <c r="F19" s="5"/>
      <c r="G19" s="6"/>
      <c r="H19" s="6"/>
      <c r="I19" s="8"/>
    </row>
    <row r="20" spans="2:9" ht="12.75">
      <c r="B20" s="5"/>
      <c r="C20" s="26"/>
      <c r="D20" s="26"/>
      <c r="E20" s="46"/>
      <c r="F20" s="5"/>
      <c r="G20" s="6"/>
      <c r="H20" s="6"/>
      <c r="I20" s="8"/>
    </row>
    <row r="21" spans="2:9" ht="12.75">
      <c r="B21" s="25" t="s">
        <v>60</v>
      </c>
      <c r="C21" s="26"/>
      <c r="D21" s="71">
        <f>SUM(C23:C32)</f>
        <v>13738556.4</v>
      </c>
      <c r="E21" s="46"/>
      <c r="F21" s="45" t="s">
        <v>61</v>
      </c>
      <c r="G21" s="27"/>
      <c r="H21" s="27">
        <f>SUM(G24:G25)</f>
        <v>17624934.950000003</v>
      </c>
      <c r="I21" s="8"/>
    </row>
    <row r="22" spans="2:9" ht="12.75">
      <c r="B22" s="5"/>
      <c r="C22" s="26"/>
      <c r="D22" s="26"/>
      <c r="E22" s="46"/>
      <c r="F22" s="5"/>
      <c r="G22" s="27"/>
      <c r="H22" s="27"/>
      <c r="I22" s="8"/>
    </row>
    <row r="23" spans="2:9" ht="12.75">
      <c r="B23" s="5" t="s">
        <v>62</v>
      </c>
      <c r="C23" s="26">
        <v>1593914.91</v>
      </c>
      <c r="E23" s="46"/>
      <c r="F23" s="5"/>
      <c r="G23" s="6"/>
      <c r="H23" s="27"/>
      <c r="I23" s="8"/>
    </row>
    <row r="24" spans="2:9" ht="12.75">
      <c r="B24" s="5" t="s">
        <v>77</v>
      </c>
      <c r="C24" s="26">
        <v>1026447.23</v>
      </c>
      <c r="E24" s="46"/>
      <c r="F24" s="5" t="s">
        <v>63</v>
      </c>
      <c r="G24" s="26">
        <f>'EDO. RESULTADOS'!G40</f>
        <v>-991672.5099999988</v>
      </c>
      <c r="H24" s="6"/>
      <c r="I24" s="8"/>
    </row>
    <row r="25" spans="2:9" ht="12.75">
      <c r="B25" s="5" t="s">
        <v>64</v>
      </c>
      <c r="C25" s="26">
        <v>2721200</v>
      </c>
      <c r="E25" s="46"/>
      <c r="F25" s="78" t="s">
        <v>95</v>
      </c>
      <c r="G25" s="38">
        <f>BALANZA!K20</f>
        <v>18616607.46</v>
      </c>
      <c r="H25" s="6"/>
      <c r="I25" s="8"/>
    </row>
    <row r="26" spans="2:9" ht="12.75">
      <c r="B26" s="5" t="s">
        <v>65</v>
      </c>
      <c r="C26" s="26">
        <v>1362738.65</v>
      </c>
      <c r="E26" s="46"/>
      <c r="F26" s="5"/>
      <c r="G26" s="6"/>
      <c r="H26" s="6"/>
      <c r="I26" s="8"/>
    </row>
    <row r="27" spans="2:9" ht="12.75">
      <c r="B27" s="5" t="s">
        <v>66</v>
      </c>
      <c r="C27" s="26">
        <v>86403.38</v>
      </c>
      <c r="E27" s="46"/>
      <c r="F27" s="5"/>
      <c r="G27" s="6"/>
      <c r="H27" s="6"/>
      <c r="I27" s="8"/>
    </row>
    <row r="28" spans="2:9" ht="12.75">
      <c r="B28" s="5" t="s">
        <v>67</v>
      </c>
      <c r="C28" s="26">
        <v>670419.96</v>
      </c>
      <c r="E28" s="46"/>
      <c r="F28" s="5"/>
      <c r="G28" s="6"/>
      <c r="H28" s="6"/>
      <c r="I28" s="8"/>
    </row>
    <row r="29" spans="2:9" ht="12.75">
      <c r="B29" s="5" t="s">
        <v>78</v>
      </c>
      <c r="C29" s="26">
        <v>349952.8</v>
      </c>
      <c r="E29" s="46"/>
      <c r="F29" s="5"/>
      <c r="G29" s="6"/>
      <c r="H29" s="6"/>
      <c r="I29" s="8"/>
    </row>
    <row r="30" spans="2:9" ht="12.75">
      <c r="B30" s="5" t="s">
        <v>79</v>
      </c>
      <c r="C30" s="26">
        <f>111732.4+255568.15+71106.63+302940.39+1249750.72+189767.78+1128811.9+994417.27+1166554.2+124037.79</f>
        <v>5594687.23</v>
      </c>
      <c r="E30" s="46"/>
      <c r="F30" s="5"/>
      <c r="G30" s="6"/>
      <c r="H30" s="6"/>
      <c r="I30" s="8"/>
    </row>
    <row r="31" spans="2:9" ht="12.75">
      <c r="B31" s="5" t="s">
        <v>80</v>
      </c>
      <c r="C31" s="26">
        <v>51635</v>
      </c>
      <c r="D31" s="26"/>
      <c r="E31" s="46"/>
      <c r="F31" s="5"/>
      <c r="G31" s="26"/>
      <c r="H31" s="6"/>
      <c r="I31" s="8"/>
    </row>
    <row r="32" spans="2:9" ht="12.75">
      <c r="B32" s="78" t="s">
        <v>99</v>
      </c>
      <c r="C32" s="26">
        <v>281157.24</v>
      </c>
      <c r="D32" s="26"/>
      <c r="E32" s="46"/>
      <c r="F32" s="5"/>
      <c r="G32" s="6"/>
      <c r="H32" s="6"/>
      <c r="I32" s="8"/>
    </row>
    <row r="33" spans="2:9" ht="12.75">
      <c r="B33" s="5"/>
      <c r="C33" s="6"/>
      <c r="D33" s="6"/>
      <c r="E33" s="8"/>
      <c r="F33" s="5"/>
      <c r="G33" s="6"/>
      <c r="H33" s="6"/>
      <c r="I33" s="8"/>
    </row>
    <row r="34" spans="2:11" ht="12.75">
      <c r="B34" s="55" t="s">
        <v>68</v>
      </c>
      <c r="C34" s="6"/>
      <c r="D34" s="6"/>
      <c r="E34" s="69">
        <f>D11+D21</f>
        <v>17596029.65</v>
      </c>
      <c r="F34" s="55" t="s">
        <v>69</v>
      </c>
      <c r="G34" s="6"/>
      <c r="H34" s="6"/>
      <c r="I34" s="48">
        <f>H11+H21</f>
        <v>17596029.650000002</v>
      </c>
      <c r="K34" s="38"/>
    </row>
    <row r="35" spans="2:9" ht="12.75">
      <c r="B35" s="5"/>
      <c r="C35" s="6"/>
      <c r="D35" s="6"/>
      <c r="E35" s="8"/>
      <c r="F35" s="5"/>
      <c r="G35" s="6"/>
      <c r="H35" s="6"/>
      <c r="I35" s="8"/>
    </row>
    <row r="36" spans="2:9" ht="13.5" thickBot="1">
      <c r="B36" s="9"/>
      <c r="C36" s="10"/>
      <c r="D36" s="10"/>
      <c r="E36" s="11"/>
      <c r="F36" s="9"/>
      <c r="G36" s="10"/>
      <c r="H36" s="10"/>
      <c r="I36" s="11"/>
    </row>
    <row r="37" s="6" customFormat="1" ht="10.5" customHeight="1" thickBot="1" thickTop="1"/>
    <row r="38" spans="2:9" ht="13.5" thickTop="1">
      <c r="B38" s="2"/>
      <c r="C38" s="3"/>
      <c r="D38" s="3"/>
      <c r="E38" s="3"/>
      <c r="F38" s="3"/>
      <c r="G38" s="3"/>
      <c r="H38" s="3"/>
      <c r="I38" s="4"/>
    </row>
    <row r="39" spans="2:9" ht="12.75">
      <c r="B39" s="278" t="s">
        <v>16</v>
      </c>
      <c r="C39" s="277"/>
      <c r="D39" s="277"/>
      <c r="E39" s="277"/>
      <c r="F39" s="59"/>
      <c r="G39" s="277" t="s">
        <v>17</v>
      </c>
      <c r="H39" s="277"/>
      <c r="I39" s="264"/>
    </row>
    <row r="40" spans="2:9" ht="12.75">
      <c r="B40" s="5"/>
      <c r="C40" s="6"/>
      <c r="D40" s="6"/>
      <c r="E40" s="6"/>
      <c r="F40" s="26"/>
      <c r="G40" s="6"/>
      <c r="H40" s="6"/>
      <c r="I40" s="8"/>
    </row>
    <row r="41" spans="2:9" ht="12.75">
      <c r="B41" s="5"/>
      <c r="C41" s="6"/>
      <c r="D41" s="6"/>
      <c r="E41" s="6"/>
      <c r="F41" s="6"/>
      <c r="G41" s="6"/>
      <c r="H41" s="6"/>
      <c r="I41" s="8"/>
    </row>
    <row r="42" spans="2:9" ht="12.75">
      <c r="B42" s="279" t="s">
        <v>3</v>
      </c>
      <c r="C42" s="280"/>
      <c r="D42" s="280"/>
      <c r="E42" s="280"/>
      <c r="F42" s="60"/>
      <c r="G42" s="272" t="s">
        <v>91</v>
      </c>
      <c r="H42" s="272"/>
      <c r="I42" s="263"/>
    </row>
    <row r="43" spans="2:9" ht="12.75">
      <c r="B43" s="275" t="s">
        <v>2</v>
      </c>
      <c r="C43" s="273"/>
      <c r="D43" s="273"/>
      <c r="E43" s="273"/>
      <c r="F43" s="61"/>
      <c r="G43" s="273" t="s">
        <v>90</v>
      </c>
      <c r="H43" s="273"/>
      <c r="I43" s="274"/>
    </row>
    <row r="44" spans="2:9" ht="13.5" thickBot="1">
      <c r="B44" s="9"/>
      <c r="C44" s="10"/>
      <c r="D44" s="10"/>
      <c r="E44" s="10"/>
      <c r="F44" s="10"/>
      <c r="G44" s="10"/>
      <c r="H44" s="10"/>
      <c r="I44" s="11"/>
    </row>
    <row r="45" ht="13.5" thickTop="1"/>
  </sheetData>
  <sheetProtection/>
  <mergeCells count="9">
    <mergeCell ref="G43:I43"/>
    <mergeCell ref="G39:I39"/>
    <mergeCell ref="B43:E43"/>
    <mergeCell ref="B42:E42"/>
    <mergeCell ref="B39:E39"/>
    <mergeCell ref="D2:G2"/>
    <mergeCell ref="D4:G4"/>
    <mergeCell ref="C5:H5"/>
    <mergeCell ref="G42:I42"/>
  </mergeCells>
  <printOptions/>
  <pageMargins left="0" right="0.11811023622047245" top="0.984251968503937" bottom="0.35433070866141736" header="0" footer="0"/>
  <pageSetup horizontalDpi="600" verticalDpi="600" orientation="landscape" r:id="rId3"/>
  <headerFooter alignWithMargins="0">
    <oddHeader>&amp;L&amp;G&amp;C&amp;"Arial,Negrita Cursiva"&amp;12ESCUELA NORMAL DE SINALOA
RECURSOS PROPIOS DE LA INSTITUCIÓN
BALANCE GENERAL DEL 01 DE ENERO AL 31 DE DICIEMBRE DE 2009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3"/>
  <sheetViews>
    <sheetView zoomScaleSheetLayoutView="100" zoomScalePageLayoutView="0" workbookViewId="0" topLeftCell="A1">
      <selection activeCell="D6" sqref="D6:G6"/>
    </sheetView>
  </sheetViews>
  <sheetFormatPr defaultColWidth="11.421875" defaultRowHeight="12.75"/>
  <cols>
    <col min="1" max="1" width="1.8515625" style="0" customWidth="1"/>
    <col min="2" max="2" width="11.7109375" style="0" customWidth="1"/>
    <col min="4" max="4" width="7.7109375" style="0" customWidth="1"/>
    <col min="6" max="6" width="17.00390625" style="0" customWidth="1"/>
    <col min="7" max="7" width="16.57421875" style="0" customWidth="1"/>
    <col min="8" max="8" width="15.140625" style="0" customWidth="1"/>
    <col min="9" max="11" width="11.421875" style="73" customWidth="1"/>
  </cols>
  <sheetData>
    <row r="2" spans="7:8" ht="12.75">
      <c r="G2" s="282"/>
      <c r="H2" s="282"/>
    </row>
    <row r="4" spans="4:7" ht="22.5">
      <c r="D4" s="283" t="s">
        <v>0</v>
      </c>
      <c r="E4" s="283"/>
      <c r="F4" s="283"/>
      <c r="G4" s="283"/>
    </row>
    <row r="6" spans="4:7" ht="12.75">
      <c r="D6" s="270" t="s">
        <v>4</v>
      </c>
      <c r="E6" s="270"/>
      <c r="F6" s="270"/>
      <c r="G6" s="270"/>
    </row>
    <row r="7" spans="4:7" ht="12.75">
      <c r="D7" s="284" t="s">
        <v>70</v>
      </c>
      <c r="E7" s="284"/>
      <c r="F7" s="284"/>
      <c r="G7" s="284"/>
    </row>
    <row r="8" spans="4:7" ht="12.75">
      <c r="D8" s="271" t="s">
        <v>110</v>
      </c>
      <c r="E8" s="270"/>
      <c r="F8" s="270"/>
      <c r="G8" s="270"/>
    </row>
    <row r="9" spans="5:6" ht="12.75">
      <c r="E9" s="270"/>
      <c r="F9" s="270"/>
    </row>
    <row r="11" ht="13.5" thickBot="1"/>
    <row r="12" spans="2:11" s="1" customFormat="1" ht="13.5" thickTop="1">
      <c r="B12" s="20" t="s">
        <v>6</v>
      </c>
      <c r="C12" s="269"/>
      <c r="D12" s="269"/>
      <c r="E12" s="269"/>
      <c r="F12" s="269"/>
      <c r="G12" s="21"/>
      <c r="H12" s="22"/>
      <c r="I12" s="74"/>
      <c r="J12" s="74"/>
      <c r="K12" s="74"/>
    </row>
    <row r="13" spans="2:8" ht="12.75">
      <c r="B13" s="5"/>
      <c r="C13" s="6" t="s">
        <v>7</v>
      </c>
      <c r="D13" s="6"/>
      <c r="E13" s="6"/>
      <c r="F13" s="26">
        <f>BALANZA!K22</f>
        <v>249720</v>
      </c>
      <c r="G13" s="6"/>
      <c r="H13" s="8"/>
    </row>
    <row r="14" spans="2:8" ht="12.75">
      <c r="B14" s="5"/>
      <c r="C14" s="6" t="s">
        <v>8</v>
      </c>
      <c r="D14" s="6"/>
      <c r="E14" s="7"/>
      <c r="F14" s="26">
        <f>BALANZA!K23</f>
        <v>4652067</v>
      </c>
      <c r="G14" s="6"/>
      <c r="H14" s="13"/>
    </row>
    <row r="15" spans="2:8" ht="12.75">
      <c r="B15" s="5"/>
      <c r="C15" s="6" t="s">
        <v>9</v>
      </c>
      <c r="D15" s="6"/>
      <c r="E15" s="7"/>
      <c r="F15" s="28">
        <f>BALANZA!K21</f>
        <v>1784677.56</v>
      </c>
      <c r="G15" s="6"/>
      <c r="H15" s="13"/>
    </row>
    <row r="16" spans="2:8" ht="12.75">
      <c r="B16" s="5"/>
      <c r="C16" s="6"/>
      <c r="D16" s="6"/>
      <c r="E16" s="6"/>
      <c r="F16" s="6"/>
      <c r="G16" s="6"/>
      <c r="H16" s="8"/>
    </row>
    <row r="17" spans="2:8" ht="12.75">
      <c r="B17" s="5"/>
      <c r="C17" s="6"/>
      <c r="D17" s="6"/>
      <c r="E17" s="12"/>
      <c r="F17" s="6"/>
      <c r="G17" s="6"/>
      <c r="H17" s="8"/>
    </row>
    <row r="18" spans="2:8" ht="12.75">
      <c r="B18" s="5"/>
      <c r="C18" s="6"/>
      <c r="D18" s="6"/>
      <c r="E18" s="12"/>
      <c r="F18" s="23" t="s">
        <v>1</v>
      </c>
      <c r="H18" s="48">
        <f>SUM(F13:F15)</f>
        <v>6686464.5600000005</v>
      </c>
    </row>
    <row r="19" spans="2:8" ht="12.75">
      <c r="B19" s="5"/>
      <c r="C19" s="6"/>
      <c r="D19" s="6"/>
      <c r="E19" s="12"/>
      <c r="F19" s="6"/>
      <c r="G19" s="6"/>
      <c r="H19" s="8"/>
    </row>
    <row r="20" spans="2:8" ht="12.75">
      <c r="B20" s="5"/>
      <c r="C20" s="6"/>
      <c r="D20" s="6"/>
      <c r="E20" s="6"/>
      <c r="F20" s="6"/>
      <c r="G20" s="6"/>
      <c r="H20" s="8"/>
    </row>
    <row r="21" spans="2:8" ht="12.75">
      <c r="B21" s="25" t="s">
        <v>10</v>
      </c>
      <c r="C21" s="6"/>
      <c r="D21" s="6"/>
      <c r="E21" s="7"/>
      <c r="F21" s="6"/>
      <c r="G21" s="6"/>
      <c r="H21" s="13"/>
    </row>
    <row r="22" spans="2:8" ht="12.75">
      <c r="B22" s="15"/>
      <c r="C22" s="272" t="s">
        <v>11</v>
      </c>
      <c r="D22" s="272"/>
      <c r="E22" s="272"/>
      <c r="G22" s="16"/>
      <c r="H22" s="8"/>
    </row>
    <row r="23" spans="2:8" ht="12.75">
      <c r="B23" s="15"/>
      <c r="C23" s="277" t="s">
        <v>12</v>
      </c>
      <c r="D23" s="277"/>
      <c r="E23" s="277"/>
      <c r="F23" s="38">
        <f>BALANZA!J24</f>
        <v>2346034.21</v>
      </c>
      <c r="G23" s="16"/>
      <c r="H23" s="8"/>
    </row>
    <row r="24" spans="2:8" ht="12.75">
      <c r="B24" s="15"/>
      <c r="C24" s="277" t="s">
        <v>13</v>
      </c>
      <c r="D24" s="277"/>
      <c r="E24" s="277"/>
      <c r="F24" s="26">
        <f>BALANZA!J25</f>
        <v>2561133.9899999998</v>
      </c>
      <c r="G24" s="16"/>
      <c r="H24" s="8"/>
    </row>
    <row r="25" spans="2:8" ht="12.75">
      <c r="B25" s="15"/>
      <c r="C25" s="277" t="s">
        <v>14</v>
      </c>
      <c r="D25" s="277"/>
      <c r="E25" s="277"/>
      <c r="F25" s="26">
        <f>BALANZA!J26</f>
        <v>801926.17</v>
      </c>
      <c r="G25" s="16"/>
      <c r="H25" s="8"/>
    </row>
    <row r="26" spans="2:8" ht="12.75">
      <c r="B26" s="15"/>
      <c r="C26" s="281" t="s">
        <v>18</v>
      </c>
      <c r="D26" s="277"/>
      <c r="E26" s="277"/>
      <c r="F26" s="26">
        <f>BALANZA!J27</f>
        <v>17973.48</v>
      </c>
      <c r="G26" s="16"/>
      <c r="H26" s="8"/>
    </row>
    <row r="27" spans="2:8" ht="13.5" thickBot="1">
      <c r="B27" s="15"/>
      <c r="C27" s="276" t="s">
        <v>97</v>
      </c>
      <c r="D27" s="276"/>
      <c r="E27" s="276"/>
      <c r="F27" s="56">
        <f>BALANZA!J28</f>
        <v>1951069.22</v>
      </c>
      <c r="G27" s="24"/>
      <c r="H27" s="8"/>
    </row>
    <row r="28" spans="2:8" ht="13.5" thickTop="1">
      <c r="B28" s="15"/>
      <c r="C28" s="266"/>
      <c r="D28" s="266"/>
      <c r="E28" s="266"/>
      <c r="F28" s="26"/>
      <c r="G28" s="16"/>
      <c r="H28" s="8"/>
    </row>
    <row r="29" spans="2:8" ht="12.75">
      <c r="B29" s="15"/>
      <c r="C29" s="277"/>
      <c r="D29" s="277"/>
      <c r="E29" s="14"/>
      <c r="F29" s="26"/>
      <c r="G29" s="16"/>
      <c r="H29" s="8"/>
    </row>
    <row r="30" spans="2:8" ht="12.75">
      <c r="B30" s="15"/>
      <c r="C30" s="272"/>
      <c r="D30" s="272"/>
      <c r="E30" s="272"/>
      <c r="F30" s="23"/>
      <c r="H30" s="8"/>
    </row>
    <row r="31" spans="2:8" ht="12.75">
      <c r="B31" s="5"/>
      <c r="C31" s="14"/>
      <c r="D31" s="6"/>
      <c r="E31" s="6"/>
      <c r="F31" s="26"/>
      <c r="G31" s="6"/>
      <c r="H31" s="8"/>
    </row>
    <row r="32" spans="2:8" ht="12.75">
      <c r="B32" s="5"/>
      <c r="C32" s="14"/>
      <c r="D32" s="6"/>
      <c r="E32" s="6"/>
      <c r="F32" s="26"/>
      <c r="G32" s="6"/>
      <c r="H32" s="8"/>
    </row>
    <row r="33" spans="2:8" ht="12.75">
      <c r="B33" s="5"/>
      <c r="C33" s="14"/>
      <c r="D33" s="6"/>
      <c r="E33" s="6"/>
      <c r="F33" s="26"/>
      <c r="G33" s="6"/>
      <c r="H33" s="8"/>
    </row>
    <row r="34" spans="2:8" ht="12.75">
      <c r="B34" s="5"/>
      <c r="C34" s="14"/>
      <c r="D34" s="6"/>
      <c r="E34" s="6"/>
      <c r="F34" s="26"/>
      <c r="G34" s="6"/>
      <c r="H34" s="8"/>
    </row>
    <row r="35" spans="2:9" ht="13.5" thickBot="1">
      <c r="B35" s="5"/>
      <c r="C35" s="6"/>
      <c r="D35" s="6"/>
      <c r="E35" s="7"/>
      <c r="F35" s="29" t="s">
        <v>1</v>
      </c>
      <c r="H35" s="62">
        <f>SUM(F23:F27)</f>
        <v>7678137.069999999</v>
      </c>
      <c r="I35" s="75"/>
    </row>
    <row r="36" spans="2:8" ht="13.5" thickTop="1">
      <c r="B36" s="5"/>
      <c r="C36" s="6"/>
      <c r="D36" s="6"/>
      <c r="E36" s="6"/>
      <c r="F36" s="26"/>
      <c r="G36" s="6"/>
      <c r="H36" s="8"/>
    </row>
    <row r="37" spans="2:8" ht="12.75">
      <c r="B37" s="5"/>
      <c r="C37" s="6"/>
      <c r="D37" s="6"/>
      <c r="E37" s="6"/>
      <c r="F37" s="26"/>
      <c r="G37" s="6"/>
      <c r="H37" s="8"/>
    </row>
    <row r="38" spans="2:8" ht="12.75">
      <c r="B38" s="5"/>
      <c r="C38" s="6"/>
      <c r="D38" s="6"/>
      <c r="E38" s="6"/>
      <c r="F38" s="26"/>
      <c r="G38" s="6"/>
      <c r="H38" s="8"/>
    </row>
    <row r="39" spans="2:8" ht="12.75">
      <c r="B39" s="5"/>
      <c r="C39" s="6"/>
      <c r="D39" s="6"/>
      <c r="E39" s="6"/>
      <c r="F39" s="6"/>
      <c r="G39" s="6"/>
      <c r="H39" s="8"/>
    </row>
    <row r="40" spans="2:8" ht="12.75">
      <c r="B40" s="5"/>
      <c r="C40" s="272" t="s">
        <v>15</v>
      </c>
      <c r="D40" s="272"/>
      <c r="E40" s="6"/>
      <c r="F40" s="6"/>
      <c r="G40" s="27">
        <f>SUM(H18-H35)</f>
        <v>-991672.5099999988</v>
      </c>
      <c r="H40" s="8"/>
    </row>
    <row r="41" spans="2:8" ht="12.75">
      <c r="B41" s="5"/>
      <c r="C41" s="6"/>
      <c r="D41" s="6"/>
      <c r="E41" s="6"/>
      <c r="F41" s="6"/>
      <c r="G41" s="6"/>
      <c r="H41" s="8"/>
    </row>
    <row r="42" spans="2:8" ht="12.75">
      <c r="B42" s="5"/>
      <c r="C42" s="6"/>
      <c r="D42" s="6"/>
      <c r="E42" s="6"/>
      <c r="F42" s="6"/>
      <c r="G42" s="6"/>
      <c r="H42" s="8"/>
    </row>
    <row r="43" spans="2:8" ht="13.5" thickBot="1">
      <c r="B43" s="9"/>
      <c r="C43" s="10"/>
      <c r="D43" s="10"/>
      <c r="E43" s="10"/>
      <c r="F43" s="10"/>
      <c r="G43" s="10"/>
      <c r="H43" s="11"/>
    </row>
    <row r="44" spans="9:11" s="6" customFormat="1" ht="19.5" customHeight="1" thickBot="1" thickTop="1">
      <c r="I44" s="14"/>
      <c r="J44" s="14"/>
      <c r="K44" s="14"/>
    </row>
    <row r="45" spans="2:8" ht="13.5" thickTop="1">
      <c r="B45" s="2"/>
      <c r="C45" s="3"/>
      <c r="D45" s="3"/>
      <c r="E45" s="3"/>
      <c r="F45" s="3"/>
      <c r="G45" s="3"/>
      <c r="H45" s="4"/>
    </row>
    <row r="46" spans="2:11" ht="12.75">
      <c r="B46" s="278" t="s">
        <v>16</v>
      </c>
      <c r="C46" s="277"/>
      <c r="D46" s="277"/>
      <c r="E46" s="277"/>
      <c r="F46" s="59"/>
      <c r="G46" s="277" t="s">
        <v>17</v>
      </c>
      <c r="H46" s="264"/>
      <c r="I46" s="267"/>
      <c r="J46" s="267"/>
      <c r="K46" s="267"/>
    </row>
    <row r="47" spans="2:11" ht="12.75">
      <c r="B47" s="5"/>
      <c r="C47" s="6"/>
      <c r="D47" s="6"/>
      <c r="E47" s="6"/>
      <c r="F47" s="6"/>
      <c r="G47" s="6"/>
      <c r="H47" s="8"/>
      <c r="I47" s="14"/>
      <c r="J47" s="14"/>
      <c r="K47" s="14"/>
    </row>
    <row r="48" spans="2:11" ht="12.75">
      <c r="B48" s="5"/>
      <c r="C48" s="6"/>
      <c r="D48" s="6"/>
      <c r="E48" s="6"/>
      <c r="F48" s="6"/>
      <c r="G48" s="6"/>
      <c r="H48" s="8"/>
      <c r="I48" s="14"/>
      <c r="J48" s="14"/>
      <c r="K48" s="14"/>
    </row>
    <row r="49" spans="2:11" ht="12.75">
      <c r="B49" s="279" t="s">
        <v>3</v>
      </c>
      <c r="C49" s="280"/>
      <c r="D49" s="280"/>
      <c r="E49" s="280"/>
      <c r="F49" s="60"/>
      <c r="G49" s="280" t="s">
        <v>91</v>
      </c>
      <c r="H49" s="268"/>
      <c r="I49" s="285"/>
      <c r="J49" s="285"/>
      <c r="K49" s="285"/>
    </row>
    <row r="50" spans="2:11" ht="12.75">
      <c r="B50" s="275" t="s">
        <v>2</v>
      </c>
      <c r="C50" s="273"/>
      <c r="D50" s="273"/>
      <c r="E50" s="273"/>
      <c r="F50" s="61"/>
      <c r="G50" s="273" t="s">
        <v>90</v>
      </c>
      <c r="H50" s="274"/>
      <c r="I50" s="286"/>
      <c r="J50" s="286"/>
      <c r="K50" s="286"/>
    </row>
    <row r="51" spans="2:11" ht="12.75">
      <c r="B51" s="5"/>
      <c r="C51" s="6"/>
      <c r="D51" s="6"/>
      <c r="E51" s="6"/>
      <c r="F51" s="6"/>
      <c r="G51" s="6"/>
      <c r="H51" s="8"/>
      <c r="I51" s="14"/>
      <c r="J51" s="14"/>
      <c r="K51" s="14"/>
    </row>
    <row r="52" spans="2:11" ht="12.75">
      <c r="B52" s="5"/>
      <c r="C52" s="6"/>
      <c r="D52" s="6"/>
      <c r="E52" s="6"/>
      <c r="F52" s="6"/>
      <c r="G52" s="6"/>
      <c r="H52" s="8"/>
      <c r="I52" s="14"/>
      <c r="J52" s="14"/>
      <c r="K52" s="14"/>
    </row>
    <row r="53" spans="2:11" ht="13.5" thickBot="1">
      <c r="B53" s="9"/>
      <c r="C53" s="10"/>
      <c r="D53" s="10"/>
      <c r="E53" s="10"/>
      <c r="F53" s="10"/>
      <c r="G53" s="10"/>
      <c r="H53" s="11"/>
      <c r="I53" s="14"/>
      <c r="J53" s="14"/>
      <c r="K53" s="14"/>
    </row>
    <row r="54" ht="13.5" thickTop="1"/>
  </sheetData>
  <sheetProtection/>
  <mergeCells count="27">
    <mergeCell ref="I46:K46"/>
    <mergeCell ref="B46:E46"/>
    <mergeCell ref="B50:E50"/>
    <mergeCell ref="G46:H46"/>
    <mergeCell ref="G49:H49"/>
    <mergeCell ref="G50:H50"/>
    <mergeCell ref="I49:K49"/>
    <mergeCell ref="I50:K50"/>
    <mergeCell ref="B49:E49"/>
    <mergeCell ref="C22:E22"/>
    <mergeCell ref="C30:E30"/>
    <mergeCell ref="C40:D40"/>
    <mergeCell ref="C29:D29"/>
    <mergeCell ref="C24:E24"/>
    <mergeCell ref="C27:E27"/>
    <mergeCell ref="C28:E28"/>
    <mergeCell ref="C25:E25"/>
    <mergeCell ref="C26:E26"/>
    <mergeCell ref="C23:E23"/>
    <mergeCell ref="G2:H2"/>
    <mergeCell ref="D4:G4"/>
    <mergeCell ref="D7:G7"/>
    <mergeCell ref="C12:D12"/>
    <mergeCell ref="E9:F9"/>
    <mergeCell ref="E12:F12"/>
    <mergeCell ref="D6:G6"/>
    <mergeCell ref="D8:G8"/>
  </mergeCells>
  <printOptions/>
  <pageMargins left="0.37" right="0.25" top="0.26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O41"/>
  <sheetViews>
    <sheetView zoomScale="70" zoomScaleNormal="70" zoomScalePageLayoutView="0" workbookViewId="0" topLeftCell="A16">
      <selection activeCell="C4" sqref="C3:K4"/>
    </sheetView>
  </sheetViews>
  <sheetFormatPr defaultColWidth="11.421875" defaultRowHeight="12.75"/>
  <cols>
    <col min="1" max="1" width="0.85546875" style="0" customWidth="1"/>
    <col min="3" max="3" width="28.00390625" style="0" customWidth="1"/>
    <col min="4" max="4" width="15.8515625" style="0" customWidth="1"/>
    <col min="5" max="5" width="16.57421875" style="0" customWidth="1"/>
    <col min="6" max="6" width="2.8515625" style="0" customWidth="1"/>
    <col min="7" max="7" width="16.57421875" style="0" customWidth="1"/>
    <col min="8" max="8" width="16.7109375" style="0" customWidth="1"/>
    <col min="9" max="9" width="2.7109375" style="0" customWidth="1"/>
    <col min="10" max="10" width="15.8515625" style="0" customWidth="1"/>
    <col min="11" max="11" width="15.00390625" style="0" customWidth="1"/>
    <col min="12" max="12" width="11.7109375" style="0" customWidth="1"/>
    <col min="13" max="13" width="12.8515625" style="0" bestFit="1" customWidth="1"/>
    <col min="14" max="14" width="11.7109375" style="0" bestFit="1" customWidth="1"/>
  </cols>
  <sheetData>
    <row r="2" spans="3:12" ht="18">
      <c r="C2" s="294" t="s">
        <v>0</v>
      </c>
      <c r="D2" s="294"/>
      <c r="E2" s="294"/>
      <c r="F2" s="294"/>
      <c r="G2" s="294"/>
      <c r="H2" s="294"/>
      <c r="I2" s="294"/>
      <c r="J2" s="294"/>
      <c r="K2" s="294"/>
      <c r="L2" s="57"/>
    </row>
    <row r="3" ht="8.25" customHeight="1"/>
    <row r="4" spans="3:12" ht="12.75">
      <c r="C4" s="284" t="s">
        <v>24</v>
      </c>
      <c r="D4" s="284"/>
      <c r="E4" s="284"/>
      <c r="F4" s="284"/>
      <c r="G4" s="284"/>
      <c r="H4" s="284"/>
      <c r="I4" s="284"/>
      <c r="J4" s="284"/>
      <c r="K4" s="284"/>
      <c r="L4" s="1"/>
    </row>
    <row r="5" spans="3:12" ht="12.75">
      <c r="C5" s="270" t="s">
        <v>32</v>
      </c>
      <c r="D5" s="270"/>
      <c r="E5" s="270"/>
      <c r="F5" s="270"/>
      <c r="G5" s="270"/>
      <c r="H5" s="270"/>
      <c r="I5" s="270"/>
      <c r="J5" s="270"/>
      <c r="K5" s="270"/>
      <c r="L5" s="19"/>
    </row>
    <row r="6" spans="3:13" ht="12.75">
      <c r="C6" s="295" t="s">
        <v>110</v>
      </c>
      <c r="D6" s="295"/>
      <c r="E6" s="295"/>
      <c r="F6" s="295"/>
      <c r="G6" s="295"/>
      <c r="H6" s="295"/>
      <c r="I6" s="295"/>
      <c r="J6" s="295"/>
      <c r="K6" s="295"/>
      <c r="L6" s="58"/>
      <c r="M6" s="68"/>
    </row>
    <row r="7" ht="13.5" thickBot="1"/>
    <row r="8" spans="2:12" ht="14.25" thickBot="1" thickTop="1">
      <c r="B8" s="290" t="s">
        <v>25</v>
      </c>
      <c r="C8" s="291"/>
      <c r="D8" s="287" t="s">
        <v>26</v>
      </c>
      <c r="E8" s="288"/>
      <c r="F8" s="31"/>
      <c r="G8" s="289" t="s">
        <v>27</v>
      </c>
      <c r="H8" s="288"/>
      <c r="I8" s="31"/>
      <c r="J8" s="289" t="s">
        <v>28</v>
      </c>
      <c r="K8" s="288"/>
      <c r="L8" s="23"/>
    </row>
    <row r="9" spans="2:41" s="73" customFormat="1" ht="14.25" thickBot="1" thickTop="1">
      <c r="B9" s="292"/>
      <c r="C9" s="293"/>
      <c r="D9" s="225" t="s">
        <v>29</v>
      </c>
      <c r="E9" s="225" t="s">
        <v>30</v>
      </c>
      <c r="F9" s="226"/>
      <c r="G9" s="227" t="s">
        <v>31</v>
      </c>
      <c r="H9" s="225" t="s">
        <v>30</v>
      </c>
      <c r="I9" s="228"/>
      <c r="J9" s="229" t="s">
        <v>29</v>
      </c>
      <c r="K9" s="225" t="s">
        <v>30</v>
      </c>
      <c r="L9" s="230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</row>
    <row r="10" spans="2:12" s="73" customFormat="1" ht="13.5" thickTop="1">
      <c r="B10" s="306" t="s">
        <v>19</v>
      </c>
      <c r="C10" s="307"/>
      <c r="D10" s="81">
        <f>'[1]BALANZA'!$J$10</f>
        <v>4500</v>
      </c>
      <c r="E10" s="81">
        <v>0</v>
      </c>
      <c r="F10" s="82"/>
      <c r="G10" s="64">
        <f>0</f>
        <v>0</v>
      </c>
      <c r="H10" s="64">
        <f>0</f>
        <v>0</v>
      </c>
      <c r="I10" s="83"/>
      <c r="J10" s="64">
        <f>D10+G10-H10</f>
        <v>4500</v>
      </c>
      <c r="K10" s="84">
        <v>0</v>
      </c>
      <c r="L10" s="85"/>
    </row>
    <row r="11" spans="2:12" s="73" customFormat="1" ht="12.75">
      <c r="B11" s="296" t="s">
        <v>33</v>
      </c>
      <c r="C11" s="297"/>
      <c r="D11" s="86">
        <v>4082103</v>
      </c>
      <c r="E11" s="86">
        <v>0</v>
      </c>
      <c r="F11" s="87"/>
      <c r="G11" s="65">
        <v>2228455.42</v>
      </c>
      <c r="H11" s="65">
        <v>3120447.58</v>
      </c>
      <c r="I11" s="87"/>
      <c r="J11" s="65">
        <f>D11+G11-E11-H11</f>
        <v>3190110.84</v>
      </c>
      <c r="K11" s="67">
        <v>0</v>
      </c>
      <c r="L11" s="70"/>
    </row>
    <row r="12" spans="2:12" s="73" customFormat="1" ht="12.75">
      <c r="B12" s="296" t="s">
        <v>20</v>
      </c>
      <c r="C12" s="297"/>
      <c r="D12" s="86">
        <v>156599.09</v>
      </c>
      <c r="E12" s="86">
        <v>0</v>
      </c>
      <c r="F12" s="87"/>
      <c r="G12" s="65">
        <v>85517.05</v>
      </c>
      <c r="H12" s="65">
        <v>60039.43</v>
      </c>
      <c r="I12" s="87"/>
      <c r="J12" s="65">
        <f aca="true" t="shared" si="0" ref="J12:J18">D12+G12-E12-H12</f>
        <v>182076.71000000002</v>
      </c>
      <c r="K12" s="67">
        <v>0</v>
      </c>
      <c r="L12" s="70"/>
    </row>
    <row r="13" spans="2:12" s="73" customFormat="1" ht="12.75">
      <c r="B13" s="308" t="s">
        <v>75</v>
      </c>
      <c r="C13" s="301"/>
      <c r="D13" s="86">
        <v>55309.73</v>
      </c>
      <c r="E13" s="86">
        <v>0</v>
      </c>
      <c r="F13" s="87"/>
      <c r="G13" s="65">
        <v>88070.6</v>
      </c>
      <c r="H13" s="65">
        <v>120939</v>
      </c>
      <c r="I13" s="87"/>
      <c r="J13" s="65">
        <f t="shared" si="0"/>
        <v>22441.330000000016</v>
      </c>
      <c r="K13" s="67">
        <v>0</v>
      </c>
      <c r="L13" s="70"/>
    </row>
    <row r="14" spans="2:12" s="73" customFormat="1" ht="12.75">
      <c r="B14" s="296" t="s">
        <v>21</v>
      </c>
      <c r="C14" s="297"/>
      <c r="D14" s="86">
        <v>157752.29</v>
      </c>
      <c r="E14" s="86">
        <v>0</v>
      </c>
      <c r="F14" s="87"/>
      <c r="G14" s="65">
        <v>0</v>
      </c>
      <c r="H14" s="65">
        <v>8418.14</v>
      </c>
      <c r="I14" s="87"/>
      <c r="J14" s="65">
        <f t="shared" si="0"/>
        <v>149334.15000000002</v>
      </c>
      <c r="K14" s="67">
        <v>0</v>
      </c>
      <c r="L14" s="70"/>
    </row>
    <row r="15" spans="2:12" s="73" customFormat="1" ht="12.75">
      <c r="B15" s="296" t="s">
        <v>34</v>
      </c>
      <c r="C15" s="297"/>
      <c r="D15" s="86">
        <v>34263</v>
      </c>
      <c r="E15" s="86">
        <v>0</v>
      </c>
      <c r="F15" s="87"/>
      <c r="G15" s="65">
        <v>10000</v>
      </c>
      <c r="H15" s="65">
        <v>1000</v>
      </c>
      <c r="I15" s="87"/>
      <c r="J15" s="65">
        <f t="shared" si="0"/>
        <v>43263</v>
      </c>
      <c r="K15" s="67">
        <v>0</v>
      </c>
      <c r="L15" s="70"/>
    </row>
    <row r="16" spans="2:13" s="73" customFormat="1" ht="12.75">
      <c r="B16" s="309" t="s">
        <v>96</v>
      </c>
      <c r="C16" s="297"/>
      <c r="D16" s="86">
        <f>101490.15+178117.83</f>
        <v>279607.98</v>
      </c>
      <c r="E16" s="86">
        <v>0</v>
      </c>
      <c r="F16" s="87"/>
      <c r="G16" s="65">
        <v>131108</v>
      </c>
      <c r="H16" s="65">
        <v>144968.76</v>
      </c>
      <c r="I16" s="87"/>
      <c r="J16" s="65">
        <f t="shared" si="0"/>
        <v>265747.22</v>
      </c>
      <c r="K16" s="67">
        <v>0</v>
      </c>
      <c r="L16" s="70"/>
      <c r="M16" s="88"/>
    </row>
    <row r="17" spans="2:12" s="73" customFormat="1" ht="12.75">
      <c r="B17" s="296" t="s">
        <v>35</v>
      </c>
      <c r="C17" s="297"/>
      <c r="D17" s="86">
        <f>1578256.91+1026447.23+349952.8+2721200+111732.4+1362738.65+255568.15+86403.38+71106.63+605921.65+51635+302940.39+1249750.72+189767.78+1128811.9+994417.27+1166554.2+271857.24+75726.79</f>
        <v>13600789.09</v>
      </c>
      <c r="E17" s="89">
        <v>0</v>
      </c>
      <c r="F17" s="87"/>
      <c r="G17" s="65">
        <f>15658+0+0+0+0+0+0+0+64498.31+0+0+0+0+0+0+9300+48311</f>
        <v>137767.31</v>
      </c>
      <c r="H17" s="65">
        <v>0</v>
      </c>
      <c r="I17" s="87"/>
      <c r="J17" s="65">
        <f t="shared" si="0"/>
        <v>13738556.4</v>
      </c>
      <c r="K17" s="67">
        <v>0</v>
      </c>
      <c r="L17" s="70"/>
    </row>
    <row r="18" spans="2:12" s="73" customFormat="1" ht="12.75">
      <c r="B18" s="300" t="s">
        <v>98</v>
      </c>
      <c r="C18" s="301"/>
      <c r="D18" s="90">
        <v>160000</v>
      </c>
      <c r="E18" s="89">
        <v>0</v>
      </c>
      <c r="F18" s="91"/>
      <c r="G18" s="65">
        <v>0</v>
      </c>
      <c r="H18" s="65">
        <v>100000</v>
      </c>
      <c r="I18" s="87"/>
      <c r="J18" s="65">
        <f t="shared" si="0"/>
        <v>60000</v>
      </c>
      <c r="K18" s="67">
        <v>0</v>
      </c>
      <c r="L18" s="70"/>
    </row>
    <row r="19" spans="2:12" s="73" customFormat="1" ht="12.75">
      <c r="B19" s="300" t="s">
        <v>81</v>
      </c>
      <c r="C19" s="301"/>
      <c r="D19" s="90">
        <v>0</v>
      </c>
      <c r="E19" s="89">
        <v>22005.6</v>
      </c>
      <c r="F19" s="91"/>
      <c r="G19" s="65">
        <v>0</v>
      </c>
      <c r="H19" s="65">
        <v>9089.1</v>
      </c>
      <c r="I19" s="87"/>
      <c r="J19" s="65">
        <v>0</v>
      </c>
      <c r="K19" s="66">
        <f>E19-G19+H19-D19</f>
        <v>31094.699999999997</v>
      </c>
      <c r="L19" s="70"/>
    </row>
    <row r="20" spans="2:12" s="73" customFormat="1" ht="12.75">
      <c r="B20" s="298" t="s">
        <v>72</v>
      </c>
      <c r="C20" s="299"/>
      <c r="D20" s="92">
        <v>0</v>
      </c>
      <c r="E20" s="65">
        <v>18616607.46</v>
      </c>
      <c r="F20" s="93"/>
      <c r="G20" s="94">
        <v>0</v>
      </c>
      <c r="H20" s="94">
        <v>0</v>
      </c>
      <c r="I20" s="95"/>
      <c r="J20" s="94">
        <v>0</v>
      </c>
      <c r="K20" s="66">
        <f>E20-G20+H20-D20</f>
        <v>18616607.46</v>
      </c>
      <c r="L20" s="85"/>
    </row>
    <row r="21" spans="2:12" s="73" customFormat="1" ht="12.75">
      <c r="B21" s="296" t="s">
        <v>9</v>
      </c>
      <c r="C21" s="297"/>
      <c r="D21" s="86">
        <v>0</v>
      </c>
      <c r="E21" s="86">
        <f>1008300+185400+84330.06+54690</f>
        <v>1332720.06</v>
      </c>
      <c r="F21" s="223"/>
      <c r="G21" s="86">
        <f>2250</f>
        <v>2250</v>
      </c>
      <c r="H21" s="65">
        <f>188450+29200+202602.5+33955</f>
        <v>454207.5</v>
      </c>
      <c r="I21" s="87"/>
      <c r="J21" s="65">
        <v>0</v>
      </c>
      <c r="K21" s="67">
        <f>E21-G21+H21-D21</f>
        <v>1784677.56</v>
      </c>
      <c r="L21" s="70"/>
    </row>
    <row r="22" spans="2:12" s="73" customFormat="1" ht="12.75">
      <c r="B22" s="308" t="s">
        <v>73</v>
      </c>
      <c r="C22" s="301"/>
      <c r="D22" s="96">
        <v>0</v>
      </c>
      <c r="E22" s="86">
        <f>178974</f>
        <v>178974</v>
      </c>
      <c r="F22" s="223"/>
      <c r="G22" s="224">
        <v>0</v>
      </c>
      <c r="H22" s="97">
        <v>70746</v>
      </c>
      <c r="I22" s="87"/>
      <c r="J22" s="65">
        <v>0</v>
      </c>
      <c r="K22" s="67">
        <f>E22-G22+H22-D22</f>
        <v>249720</v>
      </c>
      <c r="L22" s="70"/>
    </row>
    <row r="23" spans="2:12" s="73" customFormat="1" ht="12.75">
      <c r="B23" s="308" t="s">
        <v>74</v>
      </c>
      <c r="C23" s="301"/>
      <c r="D23" s="86">
        <v>0</v>
      </c>
      <c r="E23" s="86">
        <f>4450821-E22</f>
        <v>4271847</v>
      </c>
      <c r="F23" s="223"/>
      <c r="G23" s="86">
        <v>0</v>
      </c>
      <c r="H23" s="97">
        <f>450966-H22</f>
        <v>380220</v>
      </c>
      <c r="I23" s="87"/>
      <c r="J23" s="65">
        <v>0</v>
      </c>
      <c r="K23" s="67">
        <f>E23-G23+H23-D23</f>
        <v>4652067</v>
      </c>
      <c r="L23" s="70"/>
    </row>
    <row r="24" spans="2:12" s="73" customFormat="1" ht="12.75">
      <c r="B24" s="296" t="s">
        <v>12</v>
      </c>
      <c r="C24" s="313"/>
      <c r="D24" s="86">
        <v>2081763.12</v>
      </c>
      <c r="E24" s="86">
        <v>0</v>
      </c>
      <c r="F24" s="223"/>
      <c r="G24" s="86">
        <v>264271.09</v>
      </c>
      <c r="H24" s="65">
        <v>0</v>
      </c>
      <c r="I24" s="87"/>
      <c r="J24" s="65">
        <f>D24+G24-E24-H24</f>
        <v>2346034.21</v>
      </c>
      <c r="K24" s="67">
        <v>0</v>
      </c>
      <c r="L24" s="70"/>
    </row>
    <row r="25" spans="2:14" s="73" customFormat="1" ht="12.75">
      <c r="B25" s="296" t="s">
        <v>13</v>
      </c>
      <c r="C25" s="313"/>
      <c r="D25" s="86">
        <v>1794962.89</v>
      </c>
      <c r="E25" s="86">
        <v>0</v>
      </c>
      <c r="F25" s="223"/>
      <c r="G25" s="86">
        <v>766171.1</v>
      </c>
      <c r="H25" s="65">
        <v>0</v>
      </c>
      <c r="I25" s="87"/>
      <c r="J25" s="65">
        <f>D25+G25-E25-H25</f>
        <v>2561133.9899999998</v>
      </c>
      <c r="K25" s="67">
        <v>0</v>
      </c>
      <c r="L25" s="70"/>
      <c r="N25" s="98"/>
    </row>
    <row r="26" spans="2:12" s="73" customFormat="1" ht="12.75">
      <c r="B26" s="296" t="s">
        <v>14</v>
      </c>
      <c r="C26" s="313"/>
      <c r="D26" s="86">
        <v>666990.43</v>
      </c>
      <c r="E26" s="86">
        <v>0</v>
      </c>
      <c r="F26" s="223"/>
      <c r="G26" s="92">
        <v>134935.74</v>
      </c>
      <c r="H26" s="65">
        <v>0</v>
      </c>
      <c r="I26" s="87"/>
      <c r="J26" s="65">
        <f>D26+G26-E26-H26</f>
        <v>801926.17</v>
      </c>
      <c r="K26" s="67">
        <v>0</v>
      </c>
      <c r="L26" s="70"/>
    </row>
    <row r="27" spans="2:12" s="73" customFormat="1" ht="12.75">
      <c r="B27" s="300" t="s">
        <v>18</v>
      </c>
      <c r="C27" s="301"/>
      <c r="D27" s="86">
        <v>9577.52</v>
      </c>
      <c r="E27" s="86">
        <v>0</v>
      </c>
      <c r="F27" s="223"/>
      <c r="G27" s="86">
        <v>8478.44</v>
      </c>
      <c r="H27" s="65">
        <v>82.48</v>
      </c>
      <c r="I27" s="87"/>
      <c r="J27" s="65">
        <f>D27+G27-E27-H27</f>
        <v>17973.48</v>
      </c>
      <c r="K27" s="67">
        <v>0</v>
      </c>
      <c r="L27" s="70"/>
    </row>
    <row r="28" spans="2:12" ht="12.75">
      <c r="B28" s="311" t="s">
        <v>97</v>
      </c>
      <c r="C28" s="312"/>
      <c r="D28" s="34">
        <f>251748.63+1084498.39+1688.96</f>
        <v>1337935.98</v>
      </c>
      <c r="E28" s="34">
        <v>0</v>
      </c>
      <c r="F28" s="32"/>
      <c r="G28" s="36">
        <f>16075+613978.24</f>
        <v>630053.24</v>
      </c>
      <c r="H28" s="36">
        <v>16920</v>
      </c>
      <c r="I28" s="32"/>
      <c r="J28" s="65">
        <f>D28+G28-E28-H28</f>
        <v>1951069.22</v>
      </c>
      <c r="K28" s="42">
        <v>0</v>
      </c>
      <c r="L28" s="26"/>
    </row>
    <row r="29" spans="2:12" ht="12.75">
      <c r="B29" s="302" t="s">
        <v>36</v>
      </c>
      <c r="C29" s="303"/>
      <c r="D29" s="39">
        <f>SUM(D10:D28)</f>
        <v>24422154.12</v>
      </c>
      <c r="E29" s="39">
        <f>SUM(E10:E28)</f>
        <v>24422154.12</v>
      </c>
      <c r="F29" s="40"/>
      <c r="G29" s="41">
        <f>SUM(G10:G28)</f>
        <v>4487077.989999999</v>
      </c>
      <c r="H29" s="41">
        <f>SUM(H10:H28)</f>
        <v>4487077.99</v>
      </c>
      <c r="I29" s="40"/>
      <c r="J29" s="41">
        <f>SUM(J10:J28)</f>
        <v>25334166.72</v>
      </c>
      <c r="K29" s="43">
        <f>SUM(K10:K28)</f>
        <v>25334166.72</v>
      </c>
      <c r="L29" s="27"/>
    </row>
    <row r="30" spans="2:12" ht="13.5" thickBot="1">
      <c r="B30" s="304"/>
      <c r="C30" s="305"/>
      <c r="D30" s="35"/>
      <c r="E30" s="35"/>
      <c r="F30" s="33"/>
      <c r="G30" s="37"/>
      <c r="H30" s="37"/>
      <c r="I30" s="33"/>
      <c r="J30" s="37"/>
      <c r="K30" s="44"/>
      <c r="L30" s="26"/>
    </row>
    <row r="31" spans="5:8" ht="13.5" thickTop="1">
      <c r="E31" s="38"/>
      <c r="G31" s="38"/>
      <c r="H31" s="38"/>
    </row>
    <row r="32" spans="4:10" ht="13.5" thickBot="1">
      <c r="D32" s="38"/>
      <c r="E32" s="38"/>
      <c r="G32" s="38"/>
      <c r="H32" s="56"/>
      <c r="J32" s="38"/>
    </row>
    <row r="33" spans="2:11" ht="13.5" thickTop="1">
      <c r="B33" s="2"/>
      <c r="C33" s="3"/>
      <c r="D33" s="3"/>
      <c r="E33" s="3"/>
      <c r="F33" s="3"/>
      <c r="G33" s="51"/>
      <c r="H33" s="26"/>
      <c r="I33" s="3"/>
      <c r="J33" s="3"/>
      <c r="K33" s="4"/>
    </row>
    <row r="34" spans="2:11" ht="12.75">
      <c r="B34" s="5"/>
      <c r="C34" s="6"/>
      <c r="D34" s="6"/>
      <c r="E34" s="6"/>
      <c r="F34" s="6"/>
      <c r="G34" s="26"/>
      <c r="H34" s="6"/>
      <c r="I34" s="6"/>
      <c r="J34" s="6"/>
      <c r="K34" s="8"/>
    </row>
    <row r="35" spans="2:11" ht="12.75">
      <c r="B35" s="278" t="s">
        <v>16</v>
      </c>
      <c r="C35" s="277"/>
      <c r="D35" s="59"/>
      <c r="E35" s="59"/>
      <c r="F35" s="59"/>
      <c r="G35" s="277" t="s">
        <v>17</v>
      </c>
      <c r="H35" s="277"/>
      <c r="I35" s="277"/>
      <c r="J35" s="277"/>
      <c r="K35" s="8"/>
    </row>
    <row r="36" spans="2:11" ht="12.75">
      <c r="B36" s="5"/>
      <c r="C36" s="6"/>
      <c r="D36" s="6"/>
      <c r="E36" s="6"/>
      <c r="F36" s="6"/>
      <c r="G36" s="6"/>
      <c r="H36" s="6"/>
      <c r="I36" s="6"/>
      <c r="J36" s="6"/>
      <c r="K36" s="8"/>
    </row>
    <row r="37" spans="2:11" ht="12.75">
      <c r="B37" s="5"/>
      <c r="C37" s="6"/>
      <c r="D37" s="6"/>
      <c r="E37" s="6"/>
      <c r="F37" s="6"/>
      <c r="G37" s="6"/>
      <c r="H37" s="6"/>
      <c r="I37" s="6"/>
      <c r="J37" s="6"/>
      <c r="K37" s="8"/>
    </row>
    <row r="38" spans="2:11" ht="12.75">
      <c r="B38" s="310" t="s">
        <v>3</v>
      </c>
      <c r="C38" s="272"/>
      <c r="D38" s="6"/>
      <c r="E38" s="60"/>
      <c r="F38" s="272" t="s">
        <v>91</v>
      </c>
      <c r="G38" s="272"/>
      <c r="H38" s="272"/>
      <c r="I38" s="272"/>
      <c r="J38" s="272"/>
      <c r="K38" s="8"/>
    </row>
    <row r="39" spans="2:11" ht="12.75">
      <c r="B39" s="275" t="s">
        <v>2</v>
      </c>
      <c r="C39" s="273"/>
      <c r="D39" s="61"/>
      <c r="E39" s="61"/>
      <c r="F39" s="273" t="s">
        <v>90</v>
      </c>
      <c r="G39" s="273"/>
      <c r="H39" s="273"/>
      <c r="I39" s="273"/>
      <c r="J39" s="273"/>
      <c r="K39" s="8"/>
    </row>
    <row r="40" spans="2:11" ht="12.75">
      <c r="B40" s="5"/>
      <c r="C40" s="6"/>
      <c r="D40" s="6"/>
      <c r="E40" s="6"/>
      <c r="F40" s="6"/>
      <c r="G40" s="6"/>
      <c r="H40" s="6"/>
      <c r="I40" s="6"/>
      <c r="J40" s="6"/>
      <c r="K40" s="8"/>
    </row>
    <row r="41" spans="2:11" ht="13.5" thickBot="1">
      <c r="B41" s="9"/>
      <c r="C41" s="10"/>
      <c r="D41" s="10"/>
      <c r="E41" s="10"/>
      <c r="F41" s="10"/>
      <c r="G41" s="10"/>
      <c r="H41" s="10"/>
      <c r="I41" s="10"/>
      <c r="J41" s="10"/>
      <c r="K41" s="11"/>
    </row>
    <row r="42" ht="13.5" thickTop="1"/>
  </sheetData>
  <sheetProtection/>
  <mergeCells count="35">
    <mergeCell ref="B28:C28"/>
    <mergeCell ref="B26:C26"/>
    <mergeCell ref="B21:C21"/>
    <mergeCell ref="B24:C24"/>
    <mergeCell ref="B25:C25"/>
    <mergeCell ref="B22:C22"/>
    <mergeCell ref="B23:C23"/>
    <mergeCell ref="B39:C39"/>
    <mergeCell ref="G35:J35"/>
    <mergeCell ref="F38:J38"/>
    <mergeCell ref="F39:J39"/>
    <mergeCell ref="B35:C35"/>
    <mergeCell ref="B38:C38"/>
    <mergeCell ref="B29:C29"/>
    <mergeCell ref="B30:C30"/>
    <mergeCell ref="B27:C27"/>
    <mergeCell ref="B10:C10"/>
    <mergeCell ref="B11:C11"/>
    <mergeCell ref="B12:C12"/>
    <mergeCell ref="B14:C14"/>
    <mergeCell ref="B13:C13"/>
    <mergeCell ref="B15:C15"/>
    <mergeCell ref="B16:C16"/>
    <mergeCell ref="B17:C17"/>
    <mergeCell ref="B20:C20"/>
    <mergeCell ref="B19:C19"/>
    <mergeCell ref="B18:C18"/>
    <mergeCell ref="C2:K2"/>
    <mergeCell ref="C4:K4"/>
    <mergeCell ref="C5:K5"/>
    <mergeCell ref="C6:K6"/>
    <mergeCell ref="D8:E8"/>
    <mergeCell ref="G8:H8"/>
    <mergeCell ref="J8:K8"/>
    <mergeCell ref="B8:C9"/>
  </mergeCells>
  <printOptions/>
  <pageMargins left="0.36" right="0.75" top="0.51" bottom="0.7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6"/>
  <sheetViews>
    <sheetView tabSelected="1" zoomScale="70" zoomScaleNormal="70" zoomScalePageLayoutView="0" workbookViewId="0" topLeftCell="A19">
      <selection activeCell="B29" sqref="B29:C29"/>
    </sheetView>
  </sheetViews>
  <sheetFormatPr defaultColWidth="11.421875" defaultRowHeight="12.75"/>
  <cols>
    <col min="1" max="1" width="1.8515625" style="99" customWidth="1"/>
    <col min="2" max="2" width="11.421875" style="99" customWidth="1"/>
    <col min="3" max="3" width="14.57421875" style="99" customWidth="1"/>
    <col min="4" max="4" width="17.00390625" style="99" customWidth="1"/>
    <col min="5" max="5" width="18.8515625" style="99" customWidth="1"/>
    <col min="6" max="6" width="16.421875" style="99" customWidth="1"/>
    <col min="7" max="7" width="16.28125" style="99" customWidth="1"/>
    <col min="8" max="8" width="11.421875" style="99" customWidth="1"/>
    <col min="9" max="9" width="12.28125" style="99" bestFit="1" customWidth="1"/>
    <col min="10" max="16384" width="11.421875" style="99" customWidth="1"/>
  </cols>
  <sheetData>
    <row r="2" spans="6:7" ht="12.75">
      <c r="F2" s="314"/>
      <c r="G2" s="314"/>
    </row>
    <row r="4" spans="5:9" ht="22.5">
      <c r="E4" s="100" t="s">
        <v>0</v>
      </c>
      <c r="F4" s="100"/>
      <c r="G4" s="100"/>
      <c r="H4" s="100"/>
      <c r="I4" s="100"/>
    </row>
    <row r="6" spans="5:9" ht="12.75">
      <c r="E6" s="101" t="s">
        <v>4</v>
      </c>
      <c r="F6" s="101"/>
      <c r="G6" s="101"/>
      <c r="H6" s="101"/>
      <c r="I6" s="101"/>
    </row>
    <row r="7" spans="5:9" ht="15">
      <c r="E7" s="255" t="s">
        <v>44</v>
      </c>
      <c r="F7" s="255"/>
      <c r="G7" s="255"/>
      <c r="H7" s="255"/>
      <c r="I7" s="255"/>
    </row>
    <row r="8" spans="5:9" ht="12.75">
      <c r="E8" s="254" t="s">
        <v>112</v>
      </c>
      <c r="F8" s="254"/>
      <c r="G8" s="254"/>
      <c r="H8" s="254"/>
      <c r="I8" s="254"/>
    </row>
    <row r="9" spans="4:5" ht="12.75">
      <c r="D9" s="101"/>
      <c r="E9" s="101"/>
    </row>
    <row r="11" ht="13.5" thickBot="1"/>
    <row r="12" spans="2:7" s="103" customFormat="1" ht="13.5" thickTop="1">
      <c r="B12" s="315" t="s">
        <v>45</v>
      </c>
      <c r="C12" s="316"/>
      <c r="D12" s="319" t="s">
        <v>71</v>
      </c>
      <c r="E12" s="319" t="s">
        <v>48</v>
      </c>
      <c r="F12" s="319" t="s">
        <v>47</v>
      </c>
      <c r="G12" s="102" t="s">
        <v>15</v>
      </c>
    </row>
    <row r="13" spans="2:7" ht="13.5" thickBot="1">
      <c r="B13" s="317"/>
      <c r="C13" s="318"/>
      <c r="D13" s="320"/>
      <c r="E13" s="320"/>
      <c r="F13" s="320"/>
      <c r="G13" s="104" t="s">
        <v>46</v>
      </c>
    </row>
    <row r="14" spans="2:8" s="198" customFormat="1" ht="13.5" thickTop="1">
      <c r="B14" s="218"/>
      <c r="C14" s="118"/>
      <c r="D14" s="118"/>
      <c r="E14" s="118"/>
      <c r="F14" s="118"/>
      <c r="G14" s="219"/>
      <c r="H14" s="220"/>
    </row>
    <row r="15" spans="2:8" s="198" customFormat="1" ht="12.75">
      <c r="B15" s="321" t="s">
        <v>8</v>
      </c>
      <c r="C15" s="322"/>
      <c r="D15" s="176">
        <v>301844.93</v>
      </c>
      <c r="E15" s="176">
        <v>570330.02</v>
      </c>
      <c r="F15" s="176">
        <v>541747.6</v>
      </c>
      <c r="G15" s="113">
        <f aca="true" t="shared" si="0" ref="G15:G26">D15+E15-F15</f>
        <v>330427.35</v>
      </c>
      <c r="H15" s="220"/>
    </row>
    <row r="16" spans="2:9" s="198" customFormat="1" ht="12.75">
      <c r="B16" s="321" t="s">
        <v>7</v>
      </c>
      <c r="C16" s="322"/>
      <c r="D16" s="176">
        <v>-106407.28</v>
      </c>
      <c r="E16" s="176">
        <v>176947.48</v>
      </c>
      <c r="F16" s="176">
        <v>106241.16</v>
      </c>
      <c r="G16" s="113">
        <f t="shared" si="0"/>
        <v>-35700.95999999999</v>
      </c>
      <c r="H16" s="220"/>
      <c r="I16" s="221"/>
    </row>
    <row r="17" spans="2:9" s="198" customFormat="1" ht="12.75">
      <c r="B17" s="321" t="s">
        <v>9</v>
      </c>
      <c r="C17" s="322"/>
      <c r="D17" s="176">
        <v>206274.28</v>
      </c>
      <c r="E17" s="176">
        <v>1157809.56</v>
      </c>
      <c r="F17" s="176">
        <v>777193.12</v>
      </c>
      <c r="G17" s="113">
        <f t="shared" si="0"/>
        <v>586890.7200000001</v>
      </c>
      <c r="H17" s="221"/>
      <c r="I17" s="221"/>
    </row>
    <row r="18" spans="2:7" s="198" customFormat="1" ht="12.75">
      <c r="B18" s="321" t="s">
        <v>9</v>
      </c>
      <c r="C18" s="322"/>
      <c r="D18" s="176">
        <v>69579.83</v>
      </c>
      <c r="E18" s="176">
        <f>2122717.47</f>
        <v>2122717.47</v>
      </c>
      <c r="F18" s="176">
        <v>2012107.99</v>
      </c>
      <c r="G18" s="113">
        <f t="shared" si="0"/>
        <v>180189.3100000003</v>
      </c>
    </row>
    <row r="19" spans="2:9" s="198" customFormat="1" ht="12.75">
      <c r="B19" s="321" t="s">
        <v>9</v>
      </c>
      <c r="C19" s="322"/>
      <c r="D19" s="176">
        <v>424191.66</v>
      </c>
      <c r="E19" s="176">
        <v>66800</v>
      </c>
      <c r="F19" s="176">
        <v>14363.52</v>
      </c>
      <c r="G19" s="113">
        <f t="shared" si="0"/>
        <v>476628.13999999996</v>
      </c>
      <c r="H19" s="221"/>
      <c r="I19" s="221"/>
    </row>
    <row r="20" spans="2:9" s="198" customFormat="1" ht="12.75">
      <c r="B20" s="321" t="s">
        <v>8</v>
      </c>
      <c r="C20" s="322"/>
      <c r="D20" s="176">
        <v>18795.83</v>
      </c>
      <c r="E20" s="176">
        <v>633150.39</v>
      </c>
      <c r="F20" s="176">
        <v>633173.59</v>
      </c>
      <c r="G20" s="113">
        <f t="shared" si="0"/>
        <v>18772.630000000005</v>
      </c>
      <c r="I20" s="221"/>
    </row>
    <row r="21" spans="2:9" s="198" customFormat="1" ht="12.75">
      <c r="B21" s="321" t="s">
        <v>9</v>
      </c>
      <c r="C21" s="322"/>
      <c r="D21" s="176">
        <v>188486.32</v>
      </c>
      <c r="E21" s="176">
        <v>0</v>
      </c>
      <c r="F21" s="176">
        <v>100020.88</v>
      </c>
      <c r="G21" s="113">
        <f t="shared" si="0"/>
        <v>88465.44</v>
      </c>
      <c r="I21" s="221"/>
    </row>
    <row r="22" spans="2:9" s="198" customFormat="1" ht="12.75">
      <c r="B22" s="321" t="s">
        <v>8</v>
      </c>
      <c r="C22" s="322"/>
      <c r="D22" s="176">
        <v>1165129.94</v>
      </c>
      <c r="E22" s="176">
        <v>16448.29</v>
      </c>
      <c r="F22" s="176">
        <v>1121935.04</v>
      </c>
      <c r="G22" s="113">
        <f t="shared" si="0"/>
        <v>59643.189999999944</v>
      </c>
      <c r="I22" s="221"/>
    </row>
    <row r="23" spans="2:9" s="198" customFormat="1" ht="12.75">
      <c r="B23" s="321" t="s">
        <v>9</v>
      </c>
      <c r="C23" s="322"/>
      <c r="D23" s="176">
        <v>169179.5</v>
      </c>
      <c r="E23" s="176">
        <v>0</v>
      </c>
      <c r="F23" s="176">
        <v>6116</v>
      </c>
      <c r="G23" s="113">
        <f t="shared" si="0"/>
        <v>163063.5</v>
      </c>
      <c r="I23" s="221"/>
    </row>
    <row r="24" spans="2:7" s="198" customFormat="1" ht="12.75">
      <c r="B24" s="321" t="s">
        <v>8</v>
      </c>
      <c r="C24" s="322"/>
      <c r="D24" s="176">
        <v>337602.56</v>
      </c>
      <c r="E24" s="176">
        <v>17200.01</v>
      </c>
      <c r="F24" s="176">
        <v>105676.43</v>
      </c>
      <c r="G24" s="113">
        <f t="shared" si="0"/>
        <v>249126.14</v>
      </c>
    </row>
    <row r="25" spans="2:7" s="198" customFormat="1" ht="12.75">
      <c r="B25" s="321" t="s">
        <v>9</v>
      </c>
      <c r="C25" s="322"/>
      <c r="D25" s="176">
        <v>2026794.22</v>
      </c>
      <c r="E25" s="176">
        <v>338500</v>
      </c>
      <c r="F25" s="176">
        <v>1350262.16</v>
      </c>
      <c r="G25" s="113">
        <f>D25+E25-F25</f>
        <v>1015032.0599999998</v>
      </c>
    </row>
    <row r="26" spans="2:7" s="198" customFormat="1" ht="12.75">
      <c r="B26" s="321" t="s">
        <v>9</v>
      </c>
      <c r="C26" s="322"/>
      <c r="D26" s="176">
        <v>42993.04</v>
      </c>
      <c r="E26" s="176">
        <v>14600</v>
      </c>
      <c r="F26" s="176">
        <v>19.72</v>
      </c>
      <c r="G26" s="113">
        <f t="shared" si="0"/>
        <v>57573.32</v>
      </c>
    </row>
    <row r="27" spans="2:7" s="198" customFormat="1" ht="12.75">
      <c r="B27" s="256"/>
      <c r="C27" s="257"/>
      <c r="D27" s="257"/>
      <c r="E27" s="257"/>
      <c r="F27" s="257"/>
      <c r="G27" s="258"/>
    </row>
    <row r="28" spans="2:7" ht="12.75">
      <c r="B28" s="117"/>
      <c r="C28" s="111"/>
      <c r="D28" s="106"/>
      <c r="E28" s="106"/>
      <c r="F28" s="119"/>
      <c r="G28" s="120"/>
    </row>
    <row r="29" spans="2:7" ht="12.75">
      <c r="B29" s="345" t="s">
        <v>49</v>
      </c>
      <c r="C29" s="326"/>
      <c r="D29" s="121">
        <f>SUM(D15:D26)</f>
        <v>4844464.83</v>
      </c>
      <c r="E29" s="122">
        <f>SUM(E15:E26)</f>
        <v>5114503.22</v>
      </c>
      <c r="F29" s="121">
        <f>SUM(F15:F26)</f>
        <v>6768857.21</v>
      </c>
      <c r="G29" s="123">
        <f>D29+E29-F29</f>
        <v>3190110.840000001</v>
      </c>
    </row>
    <row r="30" spans="2:7" ht="13.5" thickBot="1">
      <c r="B30" s="124"/>
      <c r="C30" s="125"/>
      <c r="D30" s="125"/>
      <c r="E30" s="125"/>
      <c r="F30" s="125"/>
      <c r="G30" s="126"/>
    </row>
    <row r="31" s="106" customFormat="1" ht="13.5" thickTop="1"/>
    <row r="32" s="106" customFormat="1" ht="13.5" thickBot="1"/>
    <row r="33" spans="2:7" ht="13.5" thickTop="1">
      <c r="B33" s="127"/>
      <c r="C33" s="128"/>
      <c r="D33" s="128"/>
      <c r="E33" s="128"/>
      <c r="F33" s="128"/>
      <c r="G33" s="129"/>
    </row>
    <row r="34" spans="2:7" ht="12.75">
      <c r="B34" s="105"/>
      <c r="C34" s="106"/>
      <c r="D34" s="106"/>
      <c r="E34" s="106"/>
      <c r="F34" s="106"/>
      <c r="G34" s="120"/>
    </row>
    <row r="35" spans="2:7" ht="12.75">
      <c r="B35" s="105"/>
      <c r="C35" s="106"/>
      <c r="D35" s="106"/>
      <c r="E35" s="106"/>
      <c r="F35" s="106"/>
      <c r="G35" s="120"/>
    </row>
    <row r="36" spans="2:7" ht="12.75">
      <c r="B36" s="105"/>
      <c r="C36" s="106"/>
      <c r="D36" s="106"/>
      <c r="E36" s="106"/>
      <c r="F36" s="106"/>
      <c r="G36" s="120"/>
    </row>
    <row r="37" spans="2:7" ht="12.75">
      <c r="B37" s="323" t="s">
        <v>16</v>
      </c>
      <c r="C37" s="324"/>
      <c r="D37" s="324"/>
      <c r="E37" s="324" t="s">
        <v>17</v>
      </c>
      <c r="F37" s="324"/>
      <c r="G37" s="325"/>
    </row>
    <row r="38" spans="2:7" ht="12.75">
      <c r="B38" s="259"/>
      <c r="C38" s="162"/>
      <c r="D38" s="162"/>
      <c r="E38" s="162"/>
      <c r="F38" s="162"/>
      <c r="G38" s="260"/>
    </row>
    <row r="39" spans="2:7" ht="12.75">
      <c r="B39" s="259"/>
      <c r="C39" s="162"/>
      <c r="D39" s="162"/>
      <c r="E39" s="162"/>
      <c r="F39" s="162"/>
      <c r="G39" s="260"/>
    </row>
    <row r="40" spans="2:7" ht="12.75">
      <c r="B40" s="327" t="s">
        <v>3</v>
      </c>
      <c r="C40" s="328"/>
      <c r="D40" s="328"/>
      <c r="E40" s="328" t="s">
        <v>91</v>
      </c>
      <c r="F40" s="328"/>
      <c r="G40" s="329"/>
    </row>
    <row r="41" spans="2:7" ht="12.75">
      <c r="B41" s="323" t="s">
        <v>2</v>
      </c>
      <c r="C41" s="324"/>
      <c r="D41" s="324"/>
      <c r="E41" s="324" t="s">
        <v>90</v>
      </c>
      <c r="F41" s="324"/>
      <c r="G41" s="325"/>
    </row>
    <row r="42" spans="2:7" ht="12.75">
      <c r="B42" s="259"/>
      <c r="C42" s="162"/>
      <c r="D42" s="162"/>
      <c r="E42" s="162"/>
      <c r="F42" s="162"/>
      <c r="G42" s="260"/>
    </row>
    <row r="43" spans="2:7" ht="12.75">
      <c r="B43" s="105"/>
      <c r="C43" s="106"/>
      <c r="D43" s="106"/>
      <c r="E43" s="106"/>
      <c r="F43" s="106"/>
      <c r="G43" s="120"/>
    </row>
    <row r="44" spans="2:7" ht="12.75">
      <c r="B44" s="105"/>
      <c r="C44" s="106"/>
      <c r="D44" s="106"/>
      <c r="E44" s="106"/>
      <c r="F44" s="106"/>
      <c r="G44" s="120"/>
    </row>
    <row r="45" spans="2:7" ht="12.75">
      <c r="B45" s="105"/>
      <c r="C45" s="106"/>
      <c r="D45" s="106"/>
      <c r="E45" s="106"/>
      <c r="F45" s="106"/>
      <c r="G45" s="120"/>
    </row>
    <row r="46" spans="2:7" ht="13.5" thickBot="1">
      <c r="B46" s="124"/>
      <c r="C46" s="125"/>
      <c r="D46" s="125"/>
      <c r="E46" s="125"/>
      <c r="F46" s="125"/>
      <c r="G46" s="136"/>
    </row>
    <row r="47" ht="13.5" thickTop="1"/>
  </sheetData>
  <sheetProtection/>
  <mergeCells count="24">
    <mergeCell ref="B41:D41"/>
    <mergeCell ref="E41:G41"/>
    <mergeCell ref="B29:C29"/>
    <mergeCell ref="B37:D37"/>
    <mergeCell ref="E37:G37"/>
    <mergeCell ref="B40:D40"/>
    <mergeCell ref="E40:G4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F2:G2"/>
    <mergeCell ref="B12:C13"/>
    <mergeCell ref="D12:D13"/>
    <mergeCell ref="E12:E13"/>
    <mergeCell ref="F12:F13"/>
  </mergeCells>
  <printOptions/>
  <pageMargins left="0.25" right="0.24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2"/>
  <sheetViews>
    <sheetView zoomScaleSheetLayoutView="100" zoomScalePageLayoutView="0" workbookViewId="0" topLeftCell="A1">
      <selection activeCell="C676" sqref="C676:D676"/>
    </sheetView>
  </sheetViews>
  <sheetFormatPr defaultColWidth="11.421875" defaultRowHeight="12.75"/>
  <cols>
    <col min="1" max="1" width="1.8515625" style="99" customWidth="1"/>
    <col min="2" max="2" width="11.8515625" style="99" bestFit="1" customWidth="1"/>
    <col min="3" max="3" width="10.8515625" style="99" customWidth="1"/>
    <col min="4" max="4" width="0.71875" style="99" customWidth="1"/>
    <col min="5" max="5" width="11.421875" style="99" customWidth="1"/>
    <col min="6" max="6" width="17.00390625" style="99" customWidth="1"/>
    <col min="7" max="7" width="11.421875" style="99" customWidth="1"/>
    <col min="8" max="8" width="11.7109375" style="99" bestFit="1" customWidth="1"/>
    <col min="9" max="9" width="18.57421875" style="99" bestFit="1" customWidth="1"/>
    <col min="10" max="10" width="12.8515625" style="99" bestFit="1" customWidth="1"/>
    <col min="11" max="16384" width="11.421875" style="99" customWidth="1"/>
  </cols>
  <sheetData>
    <row r="1" spans="8:9" ht="12.75">
      <c r="H1" s="314"/>
      <c r="I1" s="314"/>
    </row>
    <row r="3" spans="4:8" ht="22.5">
      <c r="D3" s="330" t="s">
        <v>0</v>
      </c>
      <c r="E3" s="330"/>
      <c r="F3" s="330"/>
      <c r="G3" s="330"/>
      <c r="H3" s="330"/>
    </row>
    <row r="5" ht="12.75">
      <c r="E5" s="99" t="s">
        <v>4</v>
      </c>
    </row>
    <row r="6" spans="4:8" ht="12.75">
      <c r="D6" s="331" t="s">
        <v>113</v>
      </c>
      <c r="E6" s="331"/>
      <c r="F6" s="331"/>
      <c r="G6" s="331"/>
      <c r="H6" s="331"/>
    </row>
    <row r="7" spans="5:8" ht="12.75">
      <c r="E7" s="332"/>
      <c r="F7" s="332"/>
      <c r="G7" s="332"/>
      <c r="H7" s="332"/>
    </row>
    <row r="8" spans="5:7" ht="12.75">
      <c r="E8" s="332"/>
      <c r="F8" s="332"/>
      <c r="G8" s="332"/>
    </row>
    <row r="10" ht="13.5" thickBot="1"/>
    <row r="11" spans="2:9" s="103" customFormat="1" ht="14.25" thickBot="1" thickTop="1">
      <c r="B11" s="137" t="s">
        <v>37</v>
      </c>
      <c r="C11" s="333"/>
      <c r="D11" s="334"/>
      <c r="E11" s="333" t="s">
        <v>38</v>
      </c>
      <c r="F11" s="335"/>
      <c r="G11" s="334"/>
      <c r="H11" s="137" t="s">
        <v>39</v>
      </c>
      <c r="I11" s="137" t="s">
        <v>1</v>
      </c>
    </row>
    <row r="12" spans="2:9" ht="13.5" thickTop="1">
      <c r="B12" s="127"/>
      <c r="C12" s="128"/>
      <c r="D12" s="128"/>
      <c r="E12" s="128"/>
      <c r="F12" s="128"/>
      <c r="G12" s="128"/>
      <c r="H12" s="128"/>
      <c r="I12" s="129"/>
    </row>
    <row r="13" spans="2:10" ht="12.75">
      <c r="B13" s="105"/>
      <c r="C13" s="106"/>
      <c r="D13" s="106"/>
      <c r="E13" s="107" t="s">
        <v>40</v>
      </c>
      <c r="F13" s="106"/>
      <c r="G13" s="106"/>
      <c r="H13" s="106"/>
      <c r="I13" s="138">
        <v>445474.98</v>
      </c>
      <c r="J13" s="109"/>
    </row>
    <row r="14" spans="2:10" ht="12.75">
      <c r="B14" s="105"/>
      <c r="C14" s="106"/>
      <c r="D14" s="106"/>
      <c r="E14" s="106"/>
      <c r="F14" s="106"/>
      <c r="G14" s="106"/>
      <c r="H14" s="106"/>
      <c r="I14" s="120"/>
      <c r="J14" s="109"/>
    </row>
    <row r="15" spans="2:10" ht="12.75">
      <c r="B15" s="105"/>
      <c r="C15" s="106"/>
      <c r="D15" s="106"/>
      <c r="E15" s="106"/>
      <c r="F15" s="106"/>
      <c r="G15" s="106"/>
      <c r="H15" s="106"/>
      <c r="I15" s="120"/>
      <c r="J15" s="109"/>
    </row>
    <row r="16" spans="2:9" ht="12.75">
      <c r="B16" s="105"/>
      <c r="C16" s="106"/>
      <c r="D16" s="106"/>
      <c r="E16" s="139"/>
      <c r="F16" s="106"/>
      <c r="G16" s="106"/>
      <c r="H16" s="106"/>
      <c r="I16" s="120"/>
    </row>
    <row r="17" spans="2:9" ht="12.75">
      <c r="B17" s="105"/>
      <c r="C17" s="106"/>
      <c r="D17" s="106"/>
      <c r="E17" s="106"/>
      <c r="F17" s="106"/>
      <c r="G17" s="106"/>
      <c r="H17" s="106"/>
      <c r="I17" s="120"/>
    </row>
    <row r="18" spans="2:9" ht="12.75">
      <c r="B18" s="105"/>
      <c r="C18" s="106"/>
      <c r="D18" s="106"/>
      <c r="E18" s="107" t="s">
        <v>42</v>
      </c>
      <c r="F18" s="106"/>
      <c r="G18" s="106"/>
      <c r="H18" s="106"/>
      <c r="I18" s="108">
        <f>SUM(H19:H57)</f>
        <v>265285.67</v>
      </c>
    </row>
    <row r="19" spans="2:9" ht="12.75">
      <c r="B19" s="199">
        <v>40442</v>
      </c>
      <c r="C19" s="200"/>
      <c r="D19" s="202" t="s">
        <v>87</v>
      </c>
      <c r="E19" s="162"/>
      <c r="F19" s="162"/>
      <c r="H19" s="232">
        <v>250</v>
      </c>
      <c r="I19" s="143"/>
    </row>
    <row r="20" spans="2:9" ht="12.75">
      <c r="B20" s="199">
        <v>40968</v>
      </c>
      <c r="C20" s="200"/>
      <c r="D20" s="202" t="s">
        <v>102</v>
      </c>
      <c r="E20" s="162"/>
      <c r="F20" s="162"/>
      <c r="H20" s="232">
        <v>800</v>
      </c>
      <c r="I20" s="143"/>
    </row>
    <row r="21" spans="2:9" ht="12.75">
      <c r="B21" s="199">
        <v>41060</v>
      </c>
      <c r="C21" s="201"/>
      <c r="D21" s="202" t="s">
        <v>114</v>
      </c>
      <c r="E21" s="162"/>
      <c r="F21" s="162"/>
      <c r="H21" s="232">
        <v>440</v>
      </c>
      <c r="I21" s="143"/>
    </row>
    <row r="22" spans="2:9" ht="12.75">
      <c r="B22" s="199">
        <v>41072</v>
      </c>
      <c r="C22" s="200"/>
      <c r="D22" s="202" t="s">
        <v>115</v>
      </c>
      <c r="E22" s="162"/>
      <c r="F22" s="162"/>
      <c r="H22" s="232">
        <v>2000</v>
      </c>
      <c r="I22" s="143"/>
    </row>
    <row r="23" spans="2:9" ht="12.75">
      <c r="B23" s="233">
        <v>41079</v>
      </c>
      <c r="C23" s="234"/>
      <c r="D23" s="214" t="s">
        <v>116</v>
      </c>
      <c r="H23" s="235">
        <v>750</v>
      </c>
      <c r="I23" s="143"/>
    </row>
    <row r="24" spans="2:9" ht="12.75">
      <c r="B24" s="199">
        <v>41082</v>
      </c>
      <c r="C24" s="201"/>
      <c r="D24" s="63" t="s">
        <v>117</v>
      </c>
      <c r="E24" s="162"/>
      <c r="F24" s="162"/>
      <c r="G24" s="106"/>
      <c r="H24" s="238">
        <v>2016.94</v>
      </c>
      <c r="I24" s="143"/>
    </row>
    <row r="25" spans="2:9" ht="12.75">
      <c r="B25" s="199">
        <v>41082</v>
      </c>
      <c r="C25" s="201"/>
      <c r="D25" s="63" t="s">
        <v>101</v>
      </c>
      <c r="E25" s="162"/>
      <c r="F25" s="162"/>
      <c r="G25" s="106"/>
      <c r="H25" s="232">
        <v>17871.79</v>
      </c>
      <c r="I25" s="143"/>
    </row>
    <row r="26" spans="2:9" ht="12.75">
      <c r="B26" s="199">
        <v>41082</v>
      </c>
      <c r="C26" s="201"/>
      <c r="D26" s="63" t="s">
        <v>118</v>
      </c>
      <c r="E26" s="162"/>
      <c r="F26" s="162"/>
      <c r="G26" s="106"/>
      <c r="H26" s="232">
        <v>6960</v>
      </c>
      <c r="I26" s="143"/>
    </row>
    <row r="27" spans="2:9" ht="12.75">
      <c r="B27" s="199">
        <v>41082</v>
      </c>
      <c r="C27" s="201"/>
      <c r="D27" s="106" t="s">
        <v>119</v>
      </c>
      <c r="E27" s="106"/>
      <c r="F27" s="106"/>
      <c r="G27" s="106"/>
      <c r="H27" s="232">
        <v>17380</v>
      </c>
      <c r="I27" s="143"/>
    </row>
    <row r="28" spans="2:9" ht="12.75">
      <c r="B28" s="199">
        <v>41082</v>
      </c>
      <c r="C28" s="201"/>
      <c r="D28" s="63" t="s">
        <v>120</v>
      </c>
      <c r="E28" s="162"/>
      <c r="F28" s="162"/>
      <c r="G28" s="106"/>
      <c r="H28" s="238">
        <v>3400</v>
      </c>
      <c r="I28" s="143"/>
    </row>
    <row r="29" spans="2:9" ht="12.75">
      <c r="B29" s="199">
        <v>41082</v>
      </c>
      <c r="C29" s="201"/>
      <c r="D29" s="63" t="s">
        <v>121</v>
      </c>
      <c r="E29" s="162"/>
      <c r="F29" s="162"/>
      <c r="G29" s="106"/>
      <c r="H29" s="232">
        <v>8543.88</v>
      </c>
      <c r="I29" s="143"/>
    </row>
    <row r="30" spans="2:9" ht="12.75">
      <c r="B30" s="199">
        <v>41085</v>
      </c>
      <c r="C30" s="201"/>
      <c r="D30" s="63" t="s">
        <v>88</v>
      </c>
      <c r="E30" s="162"/>
      <c r="F30" s="162"/>
      <c r="G30" s="106"/>
      <c r="H30" s="232">
        <v>3611.2</v>
      </c>
      <c r="I30" s="143"/>
    </row>
    <row r="31" spans="2:9" ht="12.75">
      <c r="B31" s="199">
        <v>41086</v>
      </c>
      <c r="C31" s="201"/>
      <c r="D31" s="63" t="s">
        <v>122</v>
      </c>
      <c r="E31" s="162"/>
      <c r="F31" s="162"/>
      <c r="G31" s="106"/>
      <c r="H31" s="232">
        <v>7090</v>
      </c>
      <c r="I31" s="143"/>
    </row>
    <row r="32" spans="2:9" ht="12.75">
      <c r="B32" s="236">
        <v>41086</v>
      </c>
      <c r="C32" s="239"/>
      <c r="D32" s="240" t="s">
        <v>103</v>
      </c>
      <c r="E32" s="193"/>
      <c r="F32" s="193"/>
      <c r="G32" s="106"/>
      <c r="H32" s="232">
        <v>960</v>
      </c>
      <c r="I32" s="143"/>
    </row>
    <row r="33" spans="2:9" ht="12.75">
      <c r="B33" s="236">
        <v>41086</v>
      </c>
      <c r="C33" s="239"/>
      <c r="D33" s="240" t="s">
        <v>104</v>
      </c>
      <c r="E33" s="193"/>
      <c r="F33" s="193"/>
      <c r="G33" s="106"/>
      <c r="H33" s="237">
        <v>2400</v>
      </c>
      <c r="I33" s="143"/>
    </row>
    <row r="34" spans="2:9" ht="12.75">
      <c r="B34" s="236">
        <v>41088</v>
      </c>
      <c r="C34" s="239"/>
      <c r="D34" s="240" t="s">
        <v>123</v>
      </c>
      <c r="E34" s="193"/>
      <c r="F34" s="193"/>
      <c r="G34" s="106"/>
      <c r="H34" s="237">
        <v>8154.8</v>
      </c>
      <c r="I34" s="143"/>
    </row>
    <row r="35" spans="2:9" ht="12.75">
      <c r="B35" s="236">
        <v>41088</v>
      </c>
      <c r="C35" s="239"/>
      <c r="D35" s="240" t="s">
        <v>124</v>
      </c>
      <c r="E35" s="193"/>
      <c r="F35" s="193"/>
      <c r="G35" s="106"/>
      <c r="H35" s="237">
        <v>3600</v>
      </c>
      <c r="I35" s="143"/>
    </row>
    <row r="36" spans="2:9" ht="12.75">
      <c r="B36" s="236">
        <v>41088</v>
      </c>
      <c r="C36" s="239"/>
      <c r="D36" s="240" t="s">
        <v>125</v>
      </c>
      <c r="E36" s="193"/>
      <c r="F36" s="193"/>
      <c r="G36" s="106"/>
      <c r="H36" s="237">
        <v>9976</v>
      </c>
      <c r="I36" s="143"/>
    </row>
    <row r="37" spans="2:9" ht="12.75">
      <c r="B37" s="236">
        <v>41088</v>
      </c>
      <c r="C37" s="239"/>
      <c r="D37" s="63" t="s">
        <v>126</v>
      </c>
      <c r="E37" s="162"/>
      <c r="F37" s="162"/>
      <c r="G37" s="106"/>
      <c r="H37" s="232">
        <v>1035.88</v>
      </c>
      <c r="I37" s="143"/>
    </row>
    <row r="38" spans="2:9" ht="12.75">
      <c r="B38" s="236">
        <v>41088</v>
      </c>
      <c r="C38" s="239"/>
      <c r="D38" s="63" t="s">
        <v>101</v>
      </c>
      <c r="E38" s="162"/>
      <c r="F38" s="162"/>
      <c r="G38" s="106"/>
      <c r="H38" s="232">
        <v>7233.76</v>
      </c>
      <c r="I38" s="143"/>
    </row>
    <row r="39" spans="2:9" ht="12.75">
      <c r="B39" s="236">
        <v>41088</v>
      </c>
      <c r="C39" s="239"/>
      <c r="D39" s="63" t="s">
        <v>119</v>
      </c>
      <c r="E39" s="162"/>
      <c r="F39" s="162"/>
      <c r="G39" s="106"/>
      <c r="H39" s="232">
        <v>7235</v>
      </c>
      <c r="I39" s="143"/>
    </row>
    <row r="40" spans="2:9" ht="12.75">
      <c r="B40" s="199">
        <v>41088</v>
      </c>
      <c r="C40" s="201"/>
      <c r="D40" s="63" t="s">
        <v>123</v>
      </c>
      <c r="E40" s="162"/>
      <c r="F40" s="162"/>
      <c r="G40" s="106"/>
      <c r="H40" s="232">
        <v>12296</v>
      </c>
      <c r="I40" s="143"/>
    </row>
    <row r="41" spans="2:9" ht="12.75">
      <c r="B41" s="199">
        <v>41088</v>
      </c>
      <c r="C41" s="201"/>
      <c r="D41" s="63" t="s">
        <v>127</v>
      </c>
      <c r="E41" s="162"/>
      <c r="F41" s="162"/>
      <c r="G41" s="106"/>
      <c r="H41" s="232">
        <v>998</v>
      </c>
      <c r="I41" s="143"/>
    </row>
    <row r="42" spans="2:9" ht="12.75">
      <c r="B42" s="199">
        <v>41089</v>
      </c>
      <c r="C42" s="201"/>
      <c r="D42" s="63" t="s">
        <v>128</v>
      </c>
      <c r="E42" s="162"/>
      <c r="F42" s="162"/>
      <c r="G42" s="106"/>
      <c r="H42" s="232">
        <v>5000</v>
      </c>
      <c r="I42" s="143"/>
    </row>
    <row r="43" spans="2:9" ht="12.75">
      <c r="B43" s="199">
        <v>41089</v>
      </c>
      <c r="C43" s="201"/>
      <c r="D43" s="63" t="s">
        <v>109</v>
      </c>
      <c r="E43" s="162"/>
      <c r="F43" s="162"/>
      <c r="G43" s="106"/>
      <c r="H43" s="232">
        <v>25000</v>
      </c>
      <c r="I43" s="143"/>
    </row>
    <row r="44" spans="2:9" ht="12.75">
      <c r="B44" s="199">
        <v>41089</v>
      </c>
      <c r="C44" s="201"/>
      <c r="D44" s="63" t="s">
        <v>101</v>
      </c>
      <c r="E44" s="162"/>
      <c r="F44" s="162"/>
      <c r="G44" s="106"/>
      <c r="H44" s="232">
        <v>2455.3</v>
      </c>
      <c r="I44" s="143"/>
    </row>
    <row r="45" spans="2:9" ht="12.75">
      <c r="B45" s="199">
        <v>41089</v>
      </c>
      <c r="C45" s="201"/>
      <c r="D45" s="63" t="s">
        <v>105</v>
      </c>
      <c r="E45" s="162"/>
      <c r="F45" s="162"/>
      <c r="G45" s="106"/>
      <c r="H45" s="232">
        <v>2904.64</v>
      </c>
      <c r="I45" s="143"/>
    </row>
    <row r="46" spans="2:9" ht="12.75">
      <c r="B46" s="199">
        <v>41089</v>
      </c>
      <c r="C46" s="201"/>
      <c r="D46" s="63" t="s">
        <v>123</v>
      </c>
      <c r="E46" s="162"/>
      <c r="F46" s="162"/>
      <c r="G46" s="106"/>
      <c r="H46" s="232">
        <v>65725.6</v>
      </c>
      <c r="I46" s="143"/>
    </row>
    <row r="47" spans="2:9" ht="12.75">
      <c r="B47" s="199">
        <v>41089</v>
      </c>
      <c r="C47" s="201"/>
      <c r="D47" s="63" t="s">
        <v>129</v>
      </c>
      <c r="E47" s="162"/>
      <c r="F47" s="162"/>
      <c r="G47" s="106"/>
      <c r="H47" s="232">
        <v>1122.75</v>
      </c>
      <c r="I47" s="143"/>
    </row>
    <row r="48" spans="2:9" ht="12.75">
      <c r="B48" s="199">
        <v>41089</v>
      </c>
      <c r="C48" s="201"/>
      <c r="D48" s="63" t="s">
        <v>130</v>
      </c>
      <c r="E48" s="162"/>
      <c r="F48" s="162"/>
      <c r="G48" s="106"/>
      <c r="H48" s="232">
        <v>13545.78</v>
      </c>
      <c r="I48" s="143"/>
    </row>
    <row r="49" spans="2:9" ht="12.75">
      <c r="B49" s="199">
        <v>41089</v>
      </c>
      <c r="C49" s="201"/>
      <c r="D49" s="63" t="s">
        <v>117</v>
      </c>
      <c r="E49" s="162"/>
      <c r="F49" s="162"/>
      <c r="G49" s="106"/>
      <c r="H49" s="232">
        <v>297.19</v>
      </c>
      <c r="I49" s="143"/>
    </row>
    <row r="50" spans="2:9" ht="12.75">
      <c r="B50" s="199">
        <v>41089</v>
      </c>
      <c r="C50" s="201"/>
      <c r="D50" s="63" t="s">
        <v>131</v>
      </c>
      <c r="E50" s="162"/>
      <c r="F50" s="162"/>
      <c r="G50" s="106"/>
      <c r="H50" s="232">
        <v>4440</v>
      </c>
      <c r="I50" s="143"/>
    </row>
    <row r="51" spans="2:9" ht="12.75">
      <c r="B51" s="199">
        <v>41089</v>
      </c>
      <c r="C51" s="201"/>
      <c r="D51" s="63" t="s">
        <v>132</v>
      </c>
      <c r="E51" s="162"/>
      <c r="F51" s="162"/>
      <c r="G51" s="106"/>
      <c r="H51" s="232">
        <v>1044</v>
      </c>
      <c r="I51" s="143"/>
    </row>
    <row r="52" spans="2:9" ht="12.75">
      <c r="B52" s="199">
        <v>41089</v>
      </c>
      <c r="C52" s="201"/>
      <c r="D52" s="63" t="s">
        <v>133</v>
      </c>
      <c r="E52" s="162"/>
      <c r="F52" s="162"/>
      <c r="G52" s="106"/>
      <c r="H52" s="232">
        <v>1044</v>
      </c>
      <c r="I52" s="143"/>
    </row>
    <row r="53" spans="2:9" ht="12.75">
      <c r="B53" s="199">
        <v>41089</v>
      </c>
      <c r="C53" s="201"/>
      <c r="D53" s="202" t="s">
        <v>134</v>
      </c>
      <c r="E53" s="162"/>
      <c r="F53" s="162"/>
      <c r="H53" s="232">
        <v>13248.15</v>
      </c>
      <c r="I53" s="143"/>
    </row>
    <row r="54" spans="2:9" ht="12.75">
      <c r="B54" s="199">
        <v>41089</v>
      </c>
      <c r="C54" s="201"/>
      <c r="D54" s="202" t="s">
        <v>89</v>
      </c>
      <c r="E54" s="162"/>
      <c r="F54" s="162"/>
      <c r="H54" s="232">
        <v>4455.01</v>
      </c>
      <c r="I54" s="143"/>
    </row>
    <row r="55" spans="2:9" ht="15">
      <c r="B55" s="140"/>
      <c r="C55" s="141"/>
      <c r="D55" s="111"/>
      <c r="E55" s="144"/>
      <c r="F55" s="106"/>
      <c r="G55" s="106"/>
      <c r="H55" s="79"/>
      <c r="I55" s="143"/>
    </row>
    <row r="56" spans="2:9" ht="15">
      <c r="B56" s="140"/>
      <c r="C56" s="141"/>
      <c r="D56" s="145"/>
      <c r="E56" s="146"/>
      <c r="F56" s="147"/>
      <c r="G56" s="148"/>
      <c r="H56" s="80"/>
      <c r="I56" s="120"/>
    </row>
    <row r="57" spans="2:9" ht="15">
      <c r="B57" s="140"/>
      <c r="C57" s="141"/>
      <c r="D57" s="149"/>
      <c r="E57" s="142"/>
      <c r="F57" s="147"/>
      <c r="G57" s="148"/>
      <c r="H57" s="80"/>
      <c r="I57" s="120"/>
    </row>
    <row r="58" spans="2:9" ht="15">
      <c r="B58" s="140"/>
      <c r="C58" s="141"/>
      <c r="D58" s="149"/>
      <c r="E58" s="142"/>
      <c r="F58" s="147"/>
      <c r="G58" s="148"/>
      <c r="H58" s="80"/>
      <c r="I58" s="120"/>
    </row>
    <row r="59" spans="2:9" ht="15">
      <c r="B59" s="140"/>
      <c r="C59" s="141"/>
      <c r="D59" s="149"/>
      <c r="E59" s="142"/>
      <c r="F59" s="147"/>
      <c r="G59" s="148"/>
      <c r="H59" s="80"/>
      <c r="I59" s="120"/>
    </row>
    <row r="60" spans="2:9" ht="15">
      <c r="B60" s="140"/>
      <c r="C60" s="141"/>
      <c r="D60" s="149"/>
      <c r="E60" s="142"/>
      <c r="F60" s="147"/>
      <c r="G60" s="148"/>
      <c r="H60" s="80"/>
      <c r="I60" s="120"/>
    </row>
    <row r="61" spans="2:9" ht="14.25">
      <c r="B61" s="150"/>
      <c r="C61" s="336"/>
      <c r="D61" s="336"/>
      <c r="E61" s="151"/>
      <c r="F61" s="147"/>
      <c r="G61" s="116"/>
      <c r="H61" s="152"/>
      <c r="I61" s="120"/>
    </row>
    <row r="62" spans="2:9" ht="14.25">
      <c r="B62" s="150"/>
      <c r="C62" s="336"/>
      <c r="D62" s="336"/>
      <c r="E62" s="153"/>
      <c r="F62" s="147"/>
      <c r="G62" s="116"/>
      <c r="H62" s="152"/>
      <c r="I62" s="120"/>
    </row>
    <row r="63" spans="2:9" ht="12.75">
      <c r="B63" s="150"/>
      <c r="C63" s="337"/>
      <c r="D63" s="337"/>
      <c r="E63" s="154" t="s">
        <v>84</v>
      </c>
      <c r="F63" s="147"/>
      <c r="G63" s="116"/>
      <c r="H63" s="152"/>
      <c r="I63" s="123">
        <v>0</v>
      </c>
    </row>
    <row r="64" spans="2:9" ht="12.75">
      <c r="B64" s="150"/>
      <c r="C64" s="337"/>
      <c r="D64" s="337"/>
      <c r="E64" s="106"/>
      <c r="F64" s="147"/>
      <c r="G64" s="116"/>
      <c r="H64" s="152"/>
      <c r="I64" s="155"/>
    </row>
    <row r="65" spans="2:9" ht="12.75">
      <c r="B65" s="150"/>
      <c r="C65" s="337"/>
      <c r="D65" s="337"/>
      <c r="E65" s="156"/>
      <c r="F65" s="147"/>
      <c r="G65" s="116"/>
      <c r="H65" s="152"/>
      <c r="I65" s="120"/>
    </row>
    <row r="66" spans="2:9" ht="12.75">
      <c r="B66" s="150"/>
      <c r="C66" s="337"/>
      <c r="D66" s="337"/>
      <c r="E66" s="156"/>
      <c r="F66" s="147"/>
      <c r="G66" s="116"/>
      <c r="H66" s="152"/>
      <c r="I66" s="120"/>
    </row>
    <row r="67" spans="2:9" ht="12.75">
      <c r="B67" s="150"/>
      <c r="C67" s="337"/>
      <c r="D67" s="337"/>
      <c r="E67" s="153"/>
      <c r="F67" s="147"/>
      <c r="G67" s="116"/>
      <c r="H67" s="152"/>
      <c r="I67" s="120"/>
    </row>
    <row r="68" spans="2:9" ht="12.75">
      <c r="B68" s="150"/>
      <c r="C68" s="337"/>
      <c r="D68" s="337"/>
      <c r="E68" s="153"/>
      <c r="F68" s="147"/>
      <c r="G68" s="116"/>
      <c r="H68" s="152"/>
      <c r="I68" s="120"/>
    </row>
    <row r="69" spans="2:9" ht="12.75">
      <c r="B69" s="150"/>
      <c r="C69" s="338"/>
      <c r="D69" s="339"/>
      <c r="E69" s="153"/>
      <c r="F69" s="147"/>
      <c r="G69" s="116"/>
      <c r="H69" s="152"/>
      <c r="I69" s="120"/>
    </row>
    <row r="70" spans="2:9" ht="12.75">
      <c r="B70" s="150"/>
      <c r="C70" s="338"/>
      <c r="D70" s="339"/>
      <c r="E70" s="153"/>
      <c r="F70" s="147"/>
      <c r="G70" s="116"/>
      <c r="H70" s="152"/>
      <c r="I70" s="120"/>
    </row>
    <row r="71" spans="2:9" ht="12.75">
      <c r="B71" s="150"/>
      <c r="C71" s="338"/>
      <c r="D71" s="339"/>
      <c r="E71" s="153"/>
      <c r="F71" s="147"/>
      <c r="G71" s="116"/>
      <c r="H71" s="152"/>
      <c r="I71" s="120"/>
    </row>
    <row r="72" spans="2:9" ht="12.75">
      <c r="B72" s="150"/>
      <c r="C72" s="338"/>
      <c r="D72" s="339"/>
      <c r="E72" s="153"/>
      <c r="F72" s="147"/>
      <c r="G72" s="116"/>
      <c r="H72" s="152"/>
      <c r="I72" s="120"/>
    </row>
    <row r="73" spans="2:9" ht="12.75">
      <c r="B73" s="150"/>
      <c r="C73" s="338"/>
      <c r="D73" s="339"/>
      <c r="E73" s="153"/>
      <c r="F73" s="147"/>
      <c r="G73" s="116"/>
      <c r="H73" s="152"/>
      <c r="I73" s="120"/>
    </row>
    <row r="74" spans="2:11" ht="12.75">
      <c r="B74" s="150"/>
      <c r="C74" s="338"/>
      <c r="D74" s="339"/>
      <c r="E74" s="153"/>
      <c r="F74" s="147"/>
      <c r="G74" s="116"/>
      <c r="H74" s="152"/>
      <c r="I74" s="120"/>
      <c r="J74" s="109"/>
      <c r="K74" s="109"/>
    </row>
    <row r="75" spans="2:9" ht="12.75">
      <c r="B75" s="117"/>
      <c r="C75" s="340"/>
      <c r="D75" s="340"/>
      <c r="E75" s="153"/>
      <c r="F75" s="147"/>
      <c r="G75" s="116"/>
      <c r="H75" s="152"/>
      <c r="I75" s="120"/>
    </row>
    <row r="76" spans="2:9" ht="12.75">
      <c r="B76" s="117"/>
      <c r="C76" s="111"/>
      <c r="D76" s="111"/>
      <c r="E76" s="157"/>
      <c r="F76" s="106"/>
      <c r="G76" s="115"/>
      <c r="H76" s="152"/>
      <c r="I76" s="120"/>
    </row>
    <row r="77" spans="2:9" ht="12.75">
      <c r="B77" s="105"/>
      <c r="C77" s="340"/>
      <c r="D77" s="340"/>
      <c r="E77" s="139"/>
      <c r="F77" s="106"/>
      <c r="G77" s="106"/>
      <c r="H77" s="106"/>
      <c r="I77" s="120"/>
    </row>
    <row r="78" spans="2:9" ht="12.75">
      <c r="B78" s="105"/>
      <c r="C78" s="340"/>
      <c r="D78" s="340"/>
      <c r="E78" s="106"/>
      <c r="F78" s="106"/>
      <c r="G78" s="106"/>
      <c r="H78" s="106"/>
      <c r="I78" s="120"/>
    </row>
    <row r="79" spans="2:9" ht="12.75">
      <c r="B79" s="105"/>
      <c r="C79" s="340"/>
      <c r="D79" s="340"/>
      <c r="E79" s="106"/>
      <c r="F79" s="106"/>
      <c r="G79" s="106"/>
      <c r="H79" s="106"/>
      <c r="I79" s="120"/>
    </row>
    <row r="80" spans="2:9" ht="12.75">
      <c r="B80" s="105"/>
      <c r="C80" s="106"/>
      <c r="D80" s="106"/>
      <c r="E80" s="107"/>
      <c r="F80" s="106"/>
      <c r="G80" s="106"/>
      <c r="H80" s="106"/>
      <c r="I80" s="158"/>
    </row>
    <row r="81" spans="2:9" ht="12.75">
      <c r="B81" s="105"/>
      <c r="C81" s="106"/>
      <c r="D81" s="106"/>
      <c r="E81" s="118"/>
      <c r="F81" s="106"/>
      <c r="G81" s="106"/>
      <c r="H81" s="119"/>
      <c r="I81" s="120"/>
    </row>
    <row r="82" spans="2:9" ht="12.75">
      <c r="B82" s="105"/>
      <c r="C82" s="106"/>
      <c r="D82" s="106"/>
      <c r="E82" s="118"/>
      <c r="F82" s="106"/>
      <c r="G82" s="106"/>
      <c r="H82" s="119"/>
      <c r="I82" s="120"/>
    </row>
    <row r="83" spans="2:9" ht="12.75">
      <c r="B83" s="105"/>
      <c r="C83" s="106"/>
      <c r="D83" s="106"/>
      <c r="E83" s="106"/>
      <c r="F83" s="106"/>
      <c r="G83" s="106"/>
      <c r="H83" s="106"/>
      <c r="I83" s="120"/>
    </row>
    <row r="84" spans="2:9" ht="13.5" thickBot="1">
      <c r="B84" s="124"/>
      <c r="C84" s="125"/>
      <c r="D84" s="125"/>
      <c r="E84" s="159" t="s">
        <v>43</v>
      </c>
      <c r="F84" s="125"/>
      <c r="G84" s="125"/>
      <c r="H84" s="125"/>
      <c r="I84" s="160">
        <f>I13-I18+I63</f>
        <v>180189.31</v>
      </c>
    </row>
    <row r="85" spans="2:9" ht="13.5" thickTop="1">
      <c r="B85" s="106"/>
      <c r="C85" s="106"/>
      <c r="D85" s="106"/>
      <c r="E85" s="106"/>
      <c r="F85" s="106"/>
      <c r="G85" s="106"/>
      <c r="H85" s="106"/>
      <c r="I85" s="106"/>
    </row>
    <row r="86" spans="2:9" ht="12.75">
      <c r="B86" s="106"/>
      <c r="C86" s="106"/>
      <c r="D86" s="106"/>
      <c r="E86" s="106"/>
      <c r="F86" s="106"/>
      <c r="G86" s="106"/>
      <c r="H86" s="106"/>
      <c r="I86" s="106"/>
    </row>
    <row r="87" spans="2:9" ht="12.75">
      <c r="B87" s="106"/>
      <c r="C87" s="106"/>
      <c r="D87" s="106"/>
      <c r="E87" s="106"/>
      <c r="F87" s="106"/>
      <c r="G87" s="106"/>
      <c r="H87" s="106"/>
      <c r="I87" s="106"/>
    </row>
    <row r="88" spans="2:9" ht="12.75">
      <c r="B88" s="106"/>
      <c r="C88" s="106"/>
      <c r="D88" s="106"/>
      <c r="E88" s="106"/>
      <c r="F88" s="106"/>
      <c r="G88" s="106"/>
      <c r="H88" s="106"/>
      <c r="I88" s="106"/>
    </row>
    <row r="89" spans="2:9" ht="12.75">
      <c r="B89" s="106"/>
      <c r="C89" s="106"/>
      <c r="D89" s="106"/>
      <c r="E89" s="106"/>
      <c r="F89" s="106"/>
      <c r="G89" s="106"/>
      <c r="H89" s="106"/>
      <c r="I89" s="106"/>
    </row>
    <row r="90" spans="2:9" ht="12.75">
      <c r="B90" s="106"/>
      <c r="C90" s="106"/>
      <c r="D90" s="106"/>
      <c r="E90" s="106"/>
      <c r="F90" s="106"/>
      <c r="G90" s="106"/>
      <c r="H90" s="106"/>
      <c r="I90" s="106"/>
    </row>
    <row r="91" spans="2:9" ht="12.75">
      <c r="B91" s="106"/>
      <c r="C91" s="106"/>
      <c r="D91" s="106"/>
      <c r="E91" s="106"/>
      <c r="F91" s="106"/>
      <c r="G91" s="106"/>
      <c r="H91" s="106"/>
      <c r="I91" s="106"/>
    </row>
    <row r="92" spans="2:9" ht="12.75">
      <c r="B92" s="106"/>
      <c r="C92" s="106"/>
      <c r="D92" s="106"/>
      <c r="E92" s="106"/>
      <c r="F92" s="106"/>
      <c r="G92" s="106"/>
      <c r="H92" s="106"/>
      <c r="I92" s="106"/>
    </row>
    <row r="93" spans="2:9" ht="12.75">
      <c r="B93" s="106"/>
      <c r="C93" s="106"/>
      <c r="D93" s="106"/>
      <c r="E93" s="106"/>
      <c r="F93" s="106"/>
      <c r="G93" s="106"/>
      <c r="H93" s="106"/>
      <c r="I93" s="106"/>
    </row>
    <row r="94" spans="2:9" ht="12.75">
      <c r="B94" s="106"/>
      <c r="C94" s="106"/>
      <c r="D94" s="106"/>
      <c r="E94" s="106"/>
      <c r="F94" s="106"/>
      <c r="G94" s="106"/>
      <c r="H94" s="106"/>
      <c r="I94" s="106"/>
    </row>
    <row r="95" spans="2:9" ht="12.75">
      <c r="B95" s="106"/>
      <c r="C95" s="106"/>
      <c r="D95" s="106"/>
      <c r="E95" s="106"/>
      <c r="F95" s="106"/>
      <c r="G95" s="106"/>
      <c r="H95" s="106"/>
      <c r="I95" s="106"/>
    </row>
    <row r="96" spans="2:9" ht="12.75">
      <c r="B96" s="106"/>
      <c r="C96" s="106"/>
      <c r="D96" s="106"/>
      <c r="E96" s="106"/>
      <c r="F96" s="106"/>
      <c r="G96" s="106"/>
      <c r="H96" s="106"/>
      <c r="I96" s="106"/>
    </row>
    <row r="97" spans="2:9" ht="12.75">
      <c r="B97" s="106"/>
      <c r="C97" s="106"/>
      <c r="D97" s="106"/>
      <c r="E97" s="106"/>
      <c r="F97" s="106"/>
      <c r="G97" s="106"/>
      <c r="H97" s="106"/>
      <c r="I97" s="106"/>
    </row>
    <row r="98" spans="2:9" ht="12.75">
      <c r="B98" s="106"/>
      <c r="C98" s="106"/>
      <c r="D98" s="106"/>
      <c r="E98" s="106"/>
      <c r="F98" s="106"/>
      <c r="G98" s="106"/>
      <c r="H98" s="106"/>
      <c r="I98" s="106"/>
    </row>
    <row r="99" spans="2:9" ht="12.75">
      <c r="B99" s="106"/>
      <c r="C99" s="106"/>
      <c r="D99" s="106"/>
      <c r="E99" s="106"/>
      <c r="F99" s="106"/>
      <c r="G99" s="106"/>
      <c r="H99" s="106"/>
      <c r="I99" s="106"/>
    </row>
    <row r="100" spans="2:9" ht="12.75">
      <c r="B100" s="106"/>
      <c r="C100" s="106"/>
      <c r="D100" s="106"/>
      <c r="E100" s="106"/>
      <c r="F100" s="106"/>
      <c r="G100" s="106"/>
      <c r="H100" s="106"/>
      <c r="I100" s="106"/>
    </row>
    <row r="101" spans="2:9" ht="12.75">
      <c r="B101" s="106"/>
      <c r="C101" s="106"/>
      <c r="D101" s="106"/>
      <c r="E101" s="106"/>
      <c r="F101" s="106"/>
      <c r="G101" s="106"/>
      <c r="H101" s="106"/>
      <c r="I101" s="106"/>
    </row>
    <row r="102" spans="2:9" ht="12.75">
      <c r="B102" s="106"/>
      <c r="C102" s="106"/>
      <c r="D102" s="106"/>
      <c r="E102" s="106"/>
      <c r="F102" s="106"/>
      <c r="G102" s="106"/>
      <c r="H102" s="106"/>
      <c r="I102" s="106"/>
    </row>
    <row r="103" spans="2:9" ht="12.75">
      <c r="B103" s="106"/>
      <c r="C103" s="106"/>
      <c r="D103" s="106"/>
      <c r="E103" s="106"/>
      <c r="F103" s="106"/>
      <c r="G103" s="106"/>
      <c r="H103" s="106"/>
      <c r="I103" s="106"/>
    </row>
    <row r="104" spans="2:9" ht="12.75">
      <c r="B104" s="106"/>
      <c r="C104" s="106"/>
      <c r="D104" s="106"/>
      <c r="E104" s="106"/>
      <c r="F104" s="106"/>
      <c r="G104" s="106"/>
      <c r="H104" s="106"/>
      <c r="I104" s="106"/>
    </row>
    <row r="105" spans="2:9" ht="12.75">
      <c r="B105" s="106"/>
      <c r="C105" s="106"/>
      <c r="D105" s="106"/>
      <c r="E105" s="106"/>
      <c r="F105" s="106"/>
      <c r="G105" s="106"/>
      <c r="H105" s="106"/>
      <c r="I105" s="106"/>
    </row>
    <row r="106" spans="2:9" ht="12.75">
      <c r="B106" s="106"/>
      <c r="C106" s="106"/>
      <c r="D106" s="106"/>
      <c r="E106" s="106"/>
      <c r="F106" s="106"/>
      <c r="G106" s="106"/>
      <c r="H106" s="106"/>
      <c r="I106" s="106"/>
    </row>
    <row r="107" spans="2:9" ht="12.75">
      <c r="B107" s="106"/>
      <c r="C107" s="106"/>
      <c r="D107" s="106"/>
      <c r="E107" s="106"/>
      <c r="F107" s="106"/>
      <c r="G107" s="106"/>
      <c r="H107" s="106"/>
      <c r="I107" s="106"/>
    </row>
    <row r="108" spans="2:9" ht="12.75">
      <c r="B108" s="106"/>
      <c r="C108" s="106"/>
      <c r="D108" s="106"/>
      <c r="E108" s="106"/>
      <c r="F108" s="106"/>
      <c r="G108" s="106"/>
      <c r="H108" s="106"/>
      <c r="I108" s="106"/>
    </row>
    <row r="109" spans="2:9" ht="12.75">
      <c r="B109" s="106"/>
      <c r="C109" s="106"/>
      <c r="D109" s="106"/>
      <c r="E109" s="106"/>
      <c r="F109" s="106"/>
      <c r="G109" s="106"/>
      <c r="H109" s="106"/>
      <c r="I109" s="106"/>
    </row>
    <row r="110" spans="2:9" ht="12.75">
      <c r="B110" s="106"/>
      <c r="C110" s="106"/>
      <c r="D110" s="106"/>
      <c r="E110" s="106"/>
      <c r="F110" s="106"/>
      <c r="G110" s="106"/>
      <c r="H110" s="106"/>
      <c r="I110" s="106"/>
    </row>
    <row r="111" spans="2:9" ht="12.75">
      <c r="B111" s="106"/>
      <c r="C111" s="106"/>
      <c r="D111" s="106"/>
      <c r="E111" s="106"/>
      <c r="F111" s="106"/>
      <c r="G111" s="106"/>
      <c r="H111" s="106"/>
      <c r="I111" s="106"/>
    </row>
    <row r="112" spans="2:9" ht="12.75">
      <c r="B112" s="106"/>
      <c r="C112" s="106"/>
      <c r="D112" s="106"/>
      <c r="E112" s="106"/>
      <c r="F112" s="106"/>
      <c r="G112" s="106"/>
      <c r="H112" s="106"/>
      <c r="I112" s="106"/>
    </row>
    <row r="117" spans="5:9" ht="22.5">
      <c r="E117" s="330" t="s">
        <v>0</v>
      </c>
      <c r="F117" s="330"/>
      <c r="G117" s="330"/>
      <c r="H117" s="330"/>
      <c r="I117" s="330"/>
    </row>
    <row r="119" spans="5:11" ht="12.75">
      <c r="E119" s="332" t="s">
        <v>4</v>
      </c>
      <c r="F119" s="332"/>
      <c r="G119" s="332"/>
      <c r="H119" s="332"/>
      <c r="I119" s="332"/>
      <c r="J119" s="103"/>
      <c r="K119" s="103"/>
    </row>
    <row r="120" spans="5:9" ht="12.75">
      <c r="E120" s="331" t="s">
        <v>113</v>
      </c>
      <c r="F120" s="331"/>
      <c r="G120" s="331"/>
      <c r="H120" s="331"/>
      <c r="I120" s="331"/>
    </row>
    <row r="121" spans="5:10" ht="12.75">
      <c r="E121" s="341"/>
      <c r="F121" s="341"/>
      <c r="G121" s="341"/>
      <c r="H121" s="341"/>
      <c r="I121" s="341"/>
      <c r="J121" s="109"/>
    </row>
    <row r="122" ht="12.75">
      <c r="J122" s="109"/>
    </row>
    <row r="123" spans="5:10" ht="22.5">
      <c r="E123" s="100"/>
      <c r="F123" s="100"/>
      <c r="G123" s="100"/>
      <c r="H123" s="100"/>
      <c r="J123" s="109"/>
    </row>
    <row r="125" ht="13.5" thickBot="1"/>
    <row r="126" spans="1:11" s="103" customFormat="1" ht="14.25" thickBot="1" thickTop="1">
      <c r="A126" s="99"/>
      <c r="B126" s="137" t="s">
        <v>37</v>
      </c>
      <c r="C126" s="333"/>
      <c r="D126" s="334"/>
      <c r="E126" s="333" t="s">
        <v>38</v>
      </c>
      <c r="F126" s="335"/>
      <c r="G126" s="334"/>
      <c r="H126" s="137" t="s">
        <v>39</v>
      </c>
      <c r="I126" s="137" t="s">
        <v>1</v>
      </c>
      <c r="J126" s="99"/>
      <c r="K126" s="99"/>
    </row>
    <row r="127" spans="1:9" ht="13.5" thickTop="1">
      <c r="A127" s="103"/>
      <c r="B127" s="127"/>
      <c r="C127" s="128"/>
      <c r="D127" s="128"/>
      <c r="E127" s="128"/>
      <c r="F127" s="128"/>
      <c r="G127" s="128"/>
      <c r="H127" s="128"/>
      <c r="I127" s="129"/>
    </row>
    <row r="128" spans="2:9" ht="12.75">
      <c r="B128" s="105"/>
      <c r="C128" s="106"/>
      <c r="D128" s="106"/>
      <c r="E128" s="107" t="s">
        <v>40</v>
      </c>
      <c r="F128" s="106"/>
      <c r="G128" s="106"/>
      <c r="H128" s="106"/>
      <c r="I128" s="161">
        <v>115044.73</v>
      </c>
    </row>
    <row r="129" spans="2:9" ht="12.75">
      <c r="B129" s="105"/>
      <c r="C129" s="106"/>
      <c r="D129" s="106"/>
      <c r="E129" s="107"/>
      <c r="F129" s="106"/>
      <c r="G129" s="106"/>
      <c r="H129" s="106"/>
      <c r="I129" s="108"/>
    </row>
    <row r="130" spans="2:9" ht="12.75">
      <c r="B130" s="105"/>
      <c r="C130" s="106"/>
      <c r="D130" s="106"/>
      <c r="E130" s="106"/>
      <c r="F130" s="106"/>
      <c r="G130" s="106"/>
      <c r="H130" s="106"/>
      <c r="I130" s="120"/>
    </row>
    <row r="131" spans="2:9" ht="12.75">
      <c r="B131" s="105"/>
      <c r="C131" s="106"/>
      <c r="D131" s="106"/>
      <c r="E131" s="139" t="s">
        <v>41</v>
      </c>
      <c r="F131" s="106"/>
      <c r="G131" s="106"/>
      <c r="H131" s="106"/>
      <c r="I131" s="120"/>
    </row>
    <row r="132" spans="2:9" ht="12.75">
      <c r="B132" s="105"/>
      <c r="C132" s="106"/>
      <c r="D132" s="106"/>
      <c r="E132" s="139"/>
      <c r="F132" s="106"/>
      <c r="G132" s="106"/>
      <c r="H132" s="106"/>
      <c r="I132" s="120"/>
    </row>
    <row r="133" spans="2:9" ht="12.75">
      <c r="B133" s="105"/>
      <c r="C133" s="106"/>
      <c r="D133" s="106"/>
      <c r="E133" s="139"/>
      <c r="F133" s="106"/>
      <c r="G133" s="106"/>
      <c r="H133" s="106"/>
      <c r="I133" s="120"/>
    </row>
    <row r="134" spans="2:9" ht="12.75">
      <c r="B134" s="105"/>
      <c r="C134" s="106"/>
      <c r="D134" s="106"/>
      <c r="E134" s="106"/>
      <c r="F134" s="106"/>
      <c r="G134" s="106"/>
      <c r="H134" s="106"/>
      <c r="I134" s="120"/>
    </row>
    <row r="135" spans="2:9" ht="12.75">
      <c r="B135" s="105"/>
      <c r="C135" s="106"/>
      <c r="D135" s="106"/>
      <c r="E135" s="107" t="s">
        <v>42</v>
      </c>
      <c r="F135" s="106"/>
      <c r="G135" s="106"/>
      <c r="H135" s="106"/>
      <c r="I135" s="108">
        <f>SUM(H136:H142)</f>
        <v>35372.69</v>
      </c>
    </row>
    <row r="136" spans="2:9" ht="12.75">
      <c r="B136" s="205">
        <v>41082</v>
      </c>
      <c r="C136" s="76"/>
      <c r="D136" s="202" t="s">
        <v>106</v>
      </c>
      <c r="E136" s="147"/>
      <c r="F136" s="147"/>
      <c r="G136" s="47"/>
      <c r="H136" s="47">
        <v>7000</v>
      </c>
      <c r="I136" s="120"/>
    </row>
    <row r="137" spans="2:9" ht="12.75">
      <c r="B137" s="205">
        <v>41082</v>
      </c>
      <c r="C137" s="76"/>
      <c r="D137" s="162" t="s">
        <v>101</v>
      </c>
      <c r="E137" s="106"/>
      <c r="F137" s="106"/>
      <c r="G137" s="112"/>
      <c r="H137" s="112">
        <v>7000</v>
      </c>
      <c r="I137" s="120"/>
    </row>
    <row r="138" spans="2:9" ht="12.75">
      <c r="B138" s="205">
        <v>41082</v>
      </c>
      <c r="C138" s="76"/>
      <c r="D138" s="202" t="s">
        <v>101</v>
      </c>
      <c r="E138" s="147"/>
      <c r="F138" s="147"/>
      <c r="G138" s="47"/>
      <c r="H138" s="47">
        <v>2000</v>
      </c>
      <c r="I138" s="120"/>
    </row>
    <row r="139" spans="2:9" ht="12.75">
      <c r="B139" s="205">
        <v>41082</v>
      </c>
      <c r="C139" s="76"/>
      <c r="D139" s="202" t="s">
        <v>101</v>
      </c>
      <c r="E139" s="147"/>
      <c r="F139" s="147"/>
      <c r="G139" s="47"/>
      <c r="H139" s="47">
        <v>2000</v>
      </c>
      <c r="I139" s="120"/>
    </row>
    <row r="140" spans="2:9" ht="12.75">
      <c r="B140" s="205">
        <v>41085</v>
      </c>
      <c r="C140" s="76"/>
      <c r="D140" s="214" t="s">
        <v>88</v>
      </c>
      <c r="G140" s="112"/>
      <c r="H140" s="112">
        <v>3000</v>
      </c>
      <c r="I140" s="120"/>
    </row>
    <row r="141" spans="2:9" ht="12.75">
      <c r="B141" s="205">
        <v>41088</v>
      </c>
      <c r="C141" s="76"/>
      <c r="D141" s="214" t="s">
        <v>135</v>
      </c>
      <c r="E141" s="106"/>
      <c r="F141" s="106"/>
      <c r="G141" s="112"/>
      <c r="H141" s="112">
        <v>12026.69</v>
      </c>
      <c r="I141" s="120"/>
    </row>
    <row r="142" spans="2:9" ht="12.75">
      <c r="B142" s="205">
        <v>41089</v>
      </c>
      <c r="C142" s="76"/>
      <c r="D142" s="162" t="s">
        <v>106</v>
      </c>
      <c r="E142" s="106"/>
      <c r="F142" s="106"/>
      <c r="G142" s="112"/>
      <c r="H142" s="112">
        <v>2346</v>
      </c>
      <c r="I142" s="120"/>
    </row>
    <row r="143" spans="2:9" ht="12.75">
      <c r="B143" s="205"/>
      <c r="C143" s="76"/>
      <c r="D143" s="162"/>
      <c r="E143" s="106"/>
      <c r="F143" s="106"/>
      <c r="G143" s="112"/>
      <c r="H143" s="112"/>
      <c r="I143" s="120"/>
    </row>
    <row r="144" spans="2:9" ht="12.75">
      <c r="B144" s="117"/>
      <c r="C144" s="111"/>
      <c r="D144" s="111"/>
      <c r="E144" s="118"/>
      <c r="F144" s="106"/>
      <c r="G144" s="106"/>
      <c r="H144" s="119"/>
      <c r="I144" s="120"/>
    </row>
    <row r="145" spans="2:9" ht="12.75">
      <c r="B145" s="117"/>
      <c r="C145" s="111"/>
      <c r="D145" s="111"/>
      <c r="E145" s="163" t="s">
        <v>82</v>
      </c>
      <c r="F145" s="106"/>
      <c r="G145" s="106"/>
      <c r="H145" s="112"/>
      <c r="I145" s="164">
        <f>SUM(H147:H150)</f>
        <v>115373</v>
      </c>
    </row>
    <row r="146" spans="2:9" ht="12.75">
      <c r="B146" s="117"/>
      <c r="C146" s="340"/>
      <c r="D146" s="340"/>
      <c r="E146" s="106"/>
      <c r="F146" s="106"/>
      <c r="G146" s="106"/>
      <c r="H146" s="119"/>
      <c r="I146" s="120"/>
    </row>
    <row r="147" spans="2:9" ht="12.75">
      <c r="B147" s="207">
        <v>40732</v>
      </c>
      <c r="C147" s="148"/>
      <c r="D147" s="204" t="s">
        <v>160</v>
      </c>
      <c r="E147" s="147"/>
      <c r="F147" s="147"/>
      <c r="G147" s="241"/>
      <c r="H147" s="241">
        <v>40000</v>
      </c>
      <c r="I147" s="120"/>
    </row>
    <row r="148" spans="2:9" ht="12.75">
      <c r="B148" s="207">
        <v>40801</v>
      </c>
      <c r="C148" s="148"/>
      <c r="D148" s="204" t="s">
        <v>160</v>
      </c>
      <c r="E148" s="147"/>
      <c r="F148" s="147"/>
      <c r="G148" s="241"/>
      <c r="H148" s="241">
        <v>40000</v>
      </c>
      <c r="I148" s="120"/>
    </row>
    <row r="149" spans="2:9" ht="12.75">
      <c r="B149" s="192">
        <v>41046</v>
      </c>
      <c r="C149" s="111"/>
      <c r="D149" s="177" t="s">
        <v>160</v>
      </c>
      <c r="E149" s="147"/>
      <c r="F149" s="106"/>
      <c r="G149" s="188"/>
      <c r="H149" s="188">
        <v>35373</v>
      </c>
      <c r="I149" s="120"/>
    </row>
    <row r="150" spans="2:11" ht="13.5" thickBot="1">
      <c r="B150" s="207"/>
      <c r="C150" s="111"/>
      <c r="D150" s="111"/>
      <c r="E150" s="204"/>
      <c r="F150" s="106"/>
      <c r="G150" s="106"/>
      <c r="H150" s="165"/>
      <c r="I150" s="120"/>
      <c r="K150" s="109"/>
    </row>
    <row r="151" spans="2:9" ht="12.75">
      <c r="B151" s="117"/>
      <c r="C151" s="111"/>
      <c r="D151" s="111"/>
      <c r="E151" s="118"/>
      <c r="F151" s="106"/>
      <c r="G151" s="106"/>
      <c r="H151" s="119"/>
      <c r="I151" s="120"/>
    </row>
    <row r="152" spans="2:9" ht="12.75">
      <c r="B152" s="117"/>
      <c r="C152" s="111"/>
      <c r="D152" s="111"/>
      <c r="E152" s="118"/>
      <c r="F152" s="106"/>
      <c r="G152" s="106"/>
      <c r="H152" s="119"/>
      <c r="I152" s="120"/>
    </row>
    <row r="153" spans="2:9" ht="12.75">
      <c r="B153" s="117"/>
      <c r="C153" s="106"/>
      <c r="D153" s="106"/>
      <c r="E153" s="106"/>
      <c r="F153" s="106"/>
      <c r="G153" s="106"/>
      <c r="H153" s="106"/>
      <c r="I153" s="120"/>
    </row>
    <row r="154" spans="2:9" ht="12.75">
      <c r="B154" s="105"/>
      <c r="C154" s="106"/>
      <c r="D154" s="106"/>
      <c r="E154" s="106"/>
      <c r="F154" s="106"/>
      <c r="G154" s="106"/>
      <c r="H154" s="106"/>
      <c r="I154" s="120"/>
    </row>
    <row r="155" spans="2:9" ht="12.75">
      <c r="B155" s="105"/>
      <c r="C155" s="106"/>
      <c r="D155" s="106"/>
      <c r="E155" s="106"/>
      <c r="F155" s="106"/>
      <c r="G155" s="106"/>
      <c r="H155" s="106"/>
      <c r="I155" s="120"/>
    </row>
    <row r="156" spans="2:9" ht="12.75">
      <c r="B156" s="105"/>
      <c r="C156" s="106"/>
      <c r="D156" s="106"/>
      <c r="E156" s="106"/>
      <c r="F156" s="106"/>
      <c r="G156" s="106"/>
      <c r="H156" s="106"/>
      <c r="I156" s="120"/>
    </row>
    <row r="157" spans="2:9" ht="13.5" thickBot="1">
      <c r="B157" s="105"/>
      <c r="C157" s="106"/>
      <c r="D157" s="106"/>
      <c r="E157" s="107" t="s">
        <v>43</v>
      </c>
      <c r="F157" s="106"/>
      <c r="G157" s="106"/>
      <c r="H157" s="106"/>
      <c r="I157" s="160">
        <f>I128-I135-I145</f>
        <v>-35700.96000000001</v>
      </c>
    </row>
    <row r="158" spans="2:9" ht="13.5" thickTop="1">
      <c r="B158" s="105"/>
      <c r="C158" s="106"/>
      <c r="D158" s="106"/>
      <c r="E158" s="106"/>
      <c r="F158" s="106"/>
      <c r="G158" s="106"/>
      <c r="H158" s="106"/>
      <c r="I158" s="120"/>
    </row>
    <row r="159" spans="2:9" ht="12.75">
      <c r="B159" s="105"/>
      <c r="C159" s="106"/>
      <c r="D159" s="106"/>
      <c r="E159" s="106"/>
      <c r="F159" s="106"/>
      <c r="G159" s="106"/>
      <c r="H159" s="106"/>
      <c r="I159" s="120"/>
    </row>
    <row r="160" spans="2:9" ht="12.75">
      <c r="B160" s="105"/>
      <c r="C160" s="106"/>
      <c r="D160" s="106"/>
      <c r="E160" s="106"/>
      <c r="F160" s="106"/>
      <c r="G160" s="106"/>
      <c r="H160" s="106"/>
      <c r="I160" s="120"/>
    </row>
    <row r="161" spans="2:9" ht="13.5" thickBot="1">
      <c r="B161" s="124"/>
      <c r="C161" s="125"/>
      <c r="D161" s="125"/>
      <c r="E161" s="125"/>
      <c r="F161" s="125"/>
      <c r="G161" s="125"/>
      <c r="H161" s="125"/>
      <c r="I161" s="136"/>
    </row>
    <row r="162" ht="13.5" thickTop="1"/>
    <row r="170" spans="5:9" ht="22.5">
      <c r="E170" s="330" t="s">
        <v>0</v>
      </c>
      <c r="F170" s="330"/>
      <c r="G170" s="330"/>
      <c r="H170" s="330"/>
      <c r="I170" s="330"/>
    </row>
    <row r="172" spans="5:9" ht="12.75">
      <c r="E172" s="332" t="s">
        <v>4</v>
      </c>
      <c r="F172" s="332"/>
      <c r="G172" s="332"/>
      <c r="H172" s="332"/>
      <c r="I172" s="332"/>
    </row>
    <row r="173" spans="5:11" ht="12.75">
      <c r="E173" s="331" t="s">
        <v>113</v>
      </c>
      <c r="F173" s="331"/>
      <c r="G173" s="331"/>
      <c r="H173" s="331"/>
      <c r="I173" s="331"/>
      <c r="J173" s="103"/>
      <c r="K173" s="103"/>
    </row>
    <row r="174" spans="5:9" ht="12.75">
      <c r="E174" s="341"/>
      <c r="F174" s="341"/>
      <c r="G174" s="341"/>
      <c r="H174" s="341"/>
      <c r="I174" s="341"/>
    </row>
    <row r="175" ht="12.75">
      <c r="J175" s="109"/>
    </row>
    <row r="176" spans="5:8" ht="22.5">
      <c r="E176" s="100"/>
      <c r="F176" s="100"/>
      <c r="G176" s="100"/>
      <c r="H176" s="100"/>
    </row>
    <row r="177" ht="13.5" thickBot="1"/>
    <row r="178" spans="1:11" s="103" customFormat="1" ht="14.25" thickBot="1" thickTop="1">
      <c r="A178" s="99"/>
      <c r="B178" s="137" t="s">
        <v>37</v>
      </c>
      <c r="C178" s="333"/>
      <c r="D178" s="334"/>
      <c r="E178" s="333" t="s">
        <v>38</v>
      </c>
      <c r="F178" s="335"/>
      <c r="G178" s="334"/>
      <c r="H178" s="137" t="s">
        <v>39</v>
      </c>
      <c r="I178" s="137" t="s">
        <v>1</v>
      </c>
      <c r="J178" s="99"/>
      <c r="K178" s="99"/>
    </row>
    <row r="179" spans="1:9" ht="13.5" thickTop="1">
      <c r="A179" s="103"/>
      <c r="B179" s="127"/>
      <c r="C179" s="128"/>
      <c r="D179" s="128"/>
      <c r="E179" s="128"/>
      <c r="F179" s="128"/>
      <c r="G179" s="128"/>
      <c r="H179" s="128"/>
      <c r="I179" s="129"/>
    </row>
    <row r="180" spans="2:9" ht="14.25">
      <c r="B180" s="105"/>
      <c r="C180" s="106"/>
      <c r="D180" s="106"/>
      <c r="E180" s="107" t="s">
        <v>40</v>
      </c>
      <c r="F180" s="106"/>
      <c r="G180" s="106"/>
      <c r="H180" s="106"/>
      <c r="I180" s="166">
        <v>513390.72</v>
      </c>
    </row>
    <row r="181" spans="2:9" ht="12.75">
      <c r="B181" s="105"/>
      <c r="C181" s="106"/>
      <c r="D181" s="106"/>
      <c r="E181" s="107"/>
      <c r="F181" s="106"/>
      <c r="G181" s="106"/>
      <c r="H181" s="106"/>
      <c r="I181" s="108"/>
    </row>
    <row r="182" spans="2:9" ht="12.75">
      <c r="B182" s="105"/>
      <c r="C182" s="106"/>
      <c r="D182" s="106"/>
      <c r="E182" s="139"/>
      <c r="F182" s="106"/>
      <c r="G182" s="106"/>
      <c r="H182" s="106"/>
      <c r="I182" s="120"/>
    </row>
    <row r="183" spans="2:9" ht="12.75">
      <c r="B183" s="105"/>
      <c r="C183" s="106"/>
      <c r="D183" s="106"/>
      <c r="E183" s="106"/>
      <c r="F183" s="106"/>
      <c r="G183" s="106"/>
      <c r="H183" s="106"/>
      <c r="I183" s="120"/>
    </row>
    <row r="184" spans="2:9" ht="12.75">
      <c r="B184" s="105"/>
      <c r="C184" s="106"/>
      <c r="D184" s="106"/>
      <c r="E184" s="107" t="s">
        <v>50</v>
      </c>
      <c r="F184" s="106"/>
      <c r="G184" s="106"/>
      <c r="H184" s="106"/>
      <c r="I184" s="108">
        <f>SUM(H186:H193)</f>
        <v>6500</v>
      </c>
    </row>
    <row r="185" spans="2:9" ht="12.75">
      <c r="B185" s="105"/>
      <c r="C185" s="106"/>
      <c r="D185" s="106"/>
      <c r="E185" s="107"/>
      <c r="F185" s="106"/>
      <c r="G185" s="106"/>
      <c r="H185" s="106"/>
      <c r="I185" s="108"/>
    </row>
    <row r="186" spans="2:9" ht="12.75">
      <c r="B186" s="242">
        <v>41050</v>
      </c>
      <c r="E186" s="99" t="s">
        <v>136</v>
      </c>
      <c r="F186" s="106"/>
      <c r="G186" s="106"/>
      <c r="H186" s="112">
        <v>750</v>
      </c>
      <c r="I186" s="108"/>
    </row>
    <row r="187" spans="2:9" ht="12.75">
      <c r="B187" s="242">
        <v>41052</v>
      </c>
      <c r="D187" s="106"/>
      <c r="E187" s="99" t="s">
        <v>137</v>
      </c>
      <c r="F187" s="106"/>
      <c r="G187" s="106"/>
      <c r="H187" s="112">
        <v>750</v>
      </c>
      <c r="I187" s="108"/>
    </row>
    <row r="188" spans="2:9" ht="12.75">
      <c r="B188" s="242">
        <v>41053</v>
      </c>
      <c r="D188" s="106"/>
      <c r="E188" s="99" t="s">
        <v>138</v>
      </c>
      <c r="F188" s="106"/>
      <c r="G188" s="106"/>
      <c r="H188" s="112">
        <v>750</v>
      </c>
      <c r="I188" s="108"/>
    </row>
    <row r="189" spans="2:9" ht="12.75">
      <c r="B189" s="242">
        <v>41054</v>
      </c>
      <c r="C189" s="111"/>
      <c r="D189" s="111"/>
      <c r="E189" s="99" t="s">
        <v>139</v>
      </c>
      <c r="F189" s="106"/>
      <c r="G189" s="106"/>
      <c r="H189" s="112">
        <v>750</v>
      </c>
      <c r="I189" s="108"/>
    </row>
    <row r="190" spans="2:9" ht="12.75">
      <c r="B190" s="242">
        <v>41054</v>
      </c>
      <c r="C190" s="111"/>
      <c r="D190" s="111"/>
      <c r="E190" s="99" t="s">
        <v>140</v>
      </c>
      <c r="F190" s="106"/>
      <c r="G190" s="106"/>
      <c r="H190" s="112">
        <v>750</v>
      </c>
      <c r="I190" s="108"/>
    </row>
    <row r="191" spans="2:9" ht="12.75">
      <c r="B191" s="242">
        <v>41055</v>
      </c>
      <c r="C191" s="111"/>
      <c r="D191" s="111"/>
      <c r="E191" s="99" t="s">
        <v>141</v>
      </c>
      <c r="F191" s="106"/>
      <c r="G191" s="106"/>
      <c r="H191" s="112">
        <v>750</v>
      </c>
      <c r="I191" s="108"/>
    </row>
    <row r="192" spans="2:9" ht="12.75">
      <c r="B192" s="243">
        <v>41074</v>
      </c>
      <c r="C192" s="111"/>
      <c r="D192" s="111"/>
      <c r="E192" s="147" t="s">
        <v>142</v>
      </c>
      <c r="G192" s="106"/>
      <c r="H192" s="188">
        <v>750</v>
      </c>
      <c r="I192" s="108"/>
    </row>
    <row r="193" spans="2:9" ht="12.75">
      <c r="B193" s="243">
        <v>41086</v>
      </c>
      <c r="C193" s="111"/>
      <c r="D193" s="111"/>
      <c r="E193" s="147" t="s">
        <v>142</v>
      </c>
      <c r="G193" s="106"/>
      <c r="H193" s="188">
        <v>1250</v>
      </c>
      <c r="I193" s="108"/>
    </row>
    <row r="194" spans="2:9" ht="12.75">
      <c r="B194" s="105"/>
      <c r="C194" s="106"/>
      <c r="D194" s="106"/>
      <c r="E194" s="106"/>
      <c r="F194" s="106"/>
      <c r="G194" s="106"/>
      <c r="H194" s="106"/>
      <c r="I194" s="120"/>
    </row>
    <row r="195" spans="1:9" ht="12.75">
      <c r="A195" s="106"/>
      <c r="B195" s="117"/>
      <c r="C195" s="340"/>
      <c r="D195" s="340"/>
      <c r="E195" s="118"/>
      <c r="F195" s="106"/>
      <c r="G195" s="106"/>
      <c r="H195" s="119"/>
      <c r="I195" s="120"/>
    </row>
    <row r="196" spans="1:9" ht="12.75">
      <c r="A196" s="106"/>
      <c r="B196" s="117"/>
      <c r="C196" s="340"/>
      <c r="D196" s="340"/>
      <c r="E196" s="118" t="s">
        <v>51</v>
      </c>
      <c r="F196" s="106"/>
      <c r="G196" s="106"/>
      <c r="H196" s="119"/>
      <c r="I196" s="120"/>
    </row>
    <row r="197" spans="1:9" ht="12.75">
      <c r="A197" s="106"/>
      <c r="B197" s="117"/>
      <c r="C197" s="340"/>
      <c r="D197" s="340"/>
      <c r="E197" s="168"/>
      <c r="F197" s="106"/>
      <c r="G197" s="106"/>
      <c r="H197" s="119"/>
      <c r="I197" s="120"/>
    </row>
    <row r="198" spans="2:9" ht="12.75">
      <c r="B198" s="117"/>
      <c r="C198" s="106"/>
      <c r="D198" s="106"/>
      <c r="E198" s="106"/>
      <c r="F198" s="106"/>
      <c r="G198" s="106"/>
      <c r="H198" s="106"/>
      <c r="I198" s="120"/>
    </row>
    <row r="199" spans="2:9" ht="12.75">
      <c r="B199" s="105"/>
      <c r="C199" s="106"/>
      <c r="D199" s="106"/>
      <c r="E199" s="106"/>
      <c r="F199" s="106"/>
      <c r="G199" s="106"/>
      <c r="H199" s="106"/>
      <c r="I199" s="120"/>
    </row>
    <row r="200" spans="2:9" ht="12.75">
      <c r="B200" s="105"/>
      <c r="C200" s="106"/>
      <c r="D200" s="106"/>
      <c r="E200" s="107" t="s">
        <v>84</v>
      </c>
      <c r="F200" s="106"/>
      <c r="G200" s="106"/>
      <c r="H200" s="106"/>
      <c r="I200" s="123">
        <f>SUM(H201:H207)</f>
        <v>80000</v>
      </c>
    </row>
    <row r="201" spans="2:9" ht="12.75">
      <c r="B201" s="117"/>
      <c r="C201" s="111"/>
      <c r="D201" s="111"/>
      <c r="E201" s="169"/>
      <c r="F201" s="106"/>
      <c r="G201" s="106"/>
      <c r="H201" s="119"/>
      <c r="I201" s="120"/>
    </row>
    <row r="202" spans="2:9" ht="12.75">
      <c r="B202" s="243">
        <v>40732</v>
      </c>
      <c r="C202" s="111"/>
      <c r="D202" s="111"/>
      <c r="E202" s="147" t="s">
        <v>160</v>
      </c>
      <c r="G202" s="106"/>
      <c r="H202" s="188">
        <v>40000</v>
      </c>
      <c r="I202" s="120"/>
    </row>
    <row r="203" spans="2:9" ht="12.75">
      <c r="B203" s="243">
        <v>40801</v>
      </c>
      <c r="C203" s="111"/>
      <c r="D203" s="111"/>
      <c r="E203" s="147" t="s">
        <v>160</v>
      </c>
      <c r="G203" s="106"/>
      <c r="H203" s="188">
        <v>40000</v>
      </c>
      <c r="I203" s="120"/>
    </row>
    <row r="204" spans="2:9" ht="15">
      <c r="B204" s="170"/>
      <c r="C204" s="111"/>
      <c r="D204" s="111"/>
      <c r="E204" s="147"/>
      <c r="F204" s="106"/>
      <c r="G204" s="106"/>
      <c r="H204" s="171"/>
      <c r="I204" s="120"/>
    </row>
    <row r="205" spans="2:9" ht="15">
      <c r="B205" s="170"/>
      <c r="C205" s="111"/>
      <c r="D205" s="111"/>
      <c r="E205" s="147"/>
      <c r="F205" s="106"/>
      <c r="G205" s="106"/>
      <c r="H205" s="171"/>
      <c r="I205" s="120"/>
    </row>
    <row r="206" spans="2:9" ht="12.75">
      <c r="B206" s="117"/>
      <c r="C206" s="111"/>
      <c r="D206" s="111"/>
      <c r="E206" s="172"/>
      <c r="F206" s="106"/>
      <c r="G206" s="106"/>
      <c r="H206" s="173"/>
      <c r="I206" s="120"/>
    </row>
    <row r="207" spans="2:9" ht="12.75">
      <c r="B207" s="117"/>
      <c r="C207" s="111"/>
      <c r="D207" s="111"/>
      <c r="E207" s="172"/>
      <c r="F207" s="106"/>
      <c r="G207" s="106"/>
      <c r="H207" s="174"/>
      <c r="I207" s="120"/>
    </row>
    <row r="208" spans="2:9" ht="12.75">
      <c r="B208" s="117"/>
      <c r="C208" s="111"/>
      <c r="D208" s="111"/>
      <c r="E208" s="169"/>
      <c r="F208" s="106"/>
      <c r="G208" s="106"/>
      <c r="H208" s="119"/>
      <c r="I208" s="120"/>
    </row>
    <row r="209" spans="2:9" ht="12.75">
      <c r="B209" s="105"/>
      <c r="C209" s="106"/>
      <c r="D209" s="106"/>
      <c r="E209" s="107" t="s">
        <v>85</v>
      </c>
      <c r="F209" s="106"/>
      <c r="G209" s="106"/>
      <c r="H209" s="106"/>
      <c r="I209" s="123">
        <f>SUM(G210)</f>
        <v>0</v>
      </c>
    </row>
    <row r="210" spans="2:9" ht="12.75">
      <c r="B210" s="175"/>
      <c r="C210" s="106"/>
      <c r="D210" s="106"/>
      <c r="E210" s="168"/>
      <c r="F210" s="106"/>
      <c r="G210" s="176"/>
      <c r="H210" s="106"/>
      <c r="I210" s="120"/>
    </row>
    <row r="211" spans="2:9" ht="12.75">
      <c r="B211" s="105"/>
      <c r="C211" s="106"/>
      <c r="D211" s="106"/>
      <c r="E211" s="177"/>
      <c r="F211" s="168"/>
      <c r="G211" s="106"/>
      <c r="H211" s="176"/>
      <c r="I211" s="120"/>
    </row>
    <row r="212" spans="2:11" ht="12.75">
      <c r="B212" s="105"/>
      <c r="C212" s="106"/>
      <c r="D212" s="106"/>
      <c r="E212" s="177"/>
      <c r="F212" s="168"/>
      <c r="G212" s="106"/>
      <c r="H212" s="176"/>
      <c r="I212" s="120"/>
      <c r="J212" s="109"/>
      <c r="K212" s="109"/>
    </row>
    <row r="213" spans="2:9" ht="12.75">
      <c r="B213" s="105"/>
      <c r="C213" s="106"/>
      <c r="D213" s="106"/>
      <c r="E213" s="106"/>
      <c r="F213" s="106"/>
      <c r="G213" s="106"/>
      <c r="H213" s="106"/>
      <c r="I213" s="120"/>
    </row>
    <row r="214" spans="1:9" ht="12.75">
      <c r="A214" s="106"/>
      <c r="B214" s="105"/>
      <c r="C214" s="106"/>
      <c r="D214" s="106"/>
      <c r="E214" s="106"/>
      <c r="F214" s="106"/>
      <c r="G214" s="106"/>
      <c r="H214" s="106"/>
      <c r="I214" s="120"/>
    </row>
    <row r="215" spans="1:9" ht="12.75">
      <c r="A215" s="106"/>
      <c r="B215" s="105"/>
      <c r="C215" s="106"/>
      <c r="D215" s="106"/>
      <c r="E215" s="107"/>
      <c r="F215" s="106"/>
      <c r="G215" s="106"/>
      <c r="H215" s="106"/>
      <c r="I215" s="120"/>
    </row>
    <row r="216" spans="1:9" ht="13.5" thickBot="1">
      <c r="A216" s="106"/>
      <c r="B216" s="105"/>
      <c r="C216" s="106"/>
      <c r="D216" s="106"/>
      <c r="E216" s="107" t="s">
        <v>43</v>
      </c>
      <c r="F216" s="106"/>
      <c r="G216" s="106"/>
      <c r="H216" s="106"/>
      <c r="I216" s="189">
        <f>I180-I184+I200+I209</f>
        <v>586890.72</v>
      </c>
    </row>
    <row r="217" spans="2:9" ht="13.5" thickTop="1">
      <c r="B217" s="105"/>
      <c r="C217" s="106"/>
      <c r="D217" s="106"/>
      <c r="E217" s="106"/>
      <c r="F217" s="106"/>
      <c r="G217" s="106"/>
      <c r="H217" s="106"/>
      <c r="I217" s="120"/>
    </row>
    <row r="218" spans="2:9" ht="12.75">
      <c r="B218" s="105"/>
      <c r="C218" s="106"/>
      <c r="D218" s="106"/>
      <c r="E218" s="106"/>
      <c r="F218" s="106"/>
      <c r="G218" s="106"/>
      <c r="H218" s="106"/>
      <c r="I218" s="120"/>
    </row>
    <row r="219" spans="2:9" ht="12.75">
      <c r="B219" s="105"/>
      <c r="C219" s="106"/>
      <c r="D219" s="106"/>
      <c r="E219" s="106"/>
      <c r="F219" s="106"/>
      <c r="G219" s="106"/>
      <c r="H219" s="106"/>
      <c r="I219" s="179"/>
    </row>
    <row r="220" spans="2:9" ht="13.5" thickBot="1">
      <c r="B220" s="124"/>
      <c r="C220" s="125"/>
      <c r="D220" s="125"/>
      <c r="E220" s="125"/>
      <c r="F220" s="125"/>
      <c r="G220" s="125"/>
      <c r="H220" s="125"/>
      <c r="I220" s="136"/>
    </row>
    <row r="221" ht="13.5" thickTop="1"/>
    <row r="224" ht="13.5" customHeight="1"/>
    <row r="226" spans="5:9" ht="22.5">
      <c r="E226" s="330" t="s">
        <v>0</v>
      </c>
      <c r="F226" s="330"/>
      <c r="G226" s="330"/>
      <c r="H226" s="330"/>
      <c r="I226" s="330"/>
    </row>
    <row r="227" spans="5:11" ht="12.75">
      <c r="E227" s="332" t="s">
        <v>4</v>
      </c>
      <c r="F227" s="332"/>
      <c r="G227" s="332"/>
      <c r="H227" s="332"/>
      <c r="I227" s="332"/>
      <c r="J227" s="103"/>
      <c r="K227" s="103"/>
    </row>
    <row r="228" spans="5:9" ht="12.75">
      <c r="E228" s="331" t="s">
        <v>113</v>
      </c>
      <c r="F228" s="331"/>
      <c r="G228" s="331"/>
      <c r="H228" s="331"/>
      <c r="I228" s="331"/>
    </row>
    <row r="229" spans="5:9" ht="22.5" customHeight="1">
      <c r="E229" s="342"/>
      <c r="F229" s="343"/>
      <c r="G229" s="343"/>
      <c r="H229" s="343"/>
      <c r="I229" s="343"/>
    </row>
    <row r="231" ht="12.75">
      <c r="J231" s="109"/>
    </row>
    <row r="232" ht="13.5" thickBot="1"/>
    <row r="233" spans="1:11" s="103" customFormat="1" ht="14.25" thickBot="1" thickTop="1">
      <c r="A233" s="99"/>
      <c r="B233" s="137" t="s">
        <v>37</v>
      </c>
      <c r="C233" s="333"/>
      <c r="D233" s="334"/>
      <c r="E233" s="333" t="s">
        <v>38</v>
      </c>
      <c r="F233" s="335"/>
      <c r="G233" s="334"/>
      <c r="H233" s="137" t="s">
        <v>39</v>
      </c>
      <c r="I233" s="137" t="s">
        <v>1</v>
      </c>
      <c r="J233" s="99"/>
      <c r="K233" s="99"/>
    </row>
    <row r="234" spans="1:9" ht="13.5" thickTop="1">
      <c r="A234" s="103"/>
      <c r="B234" s="127"/>
      <c r="C234" s="128"/>
      <c r="D234" s="128"/>
      <c r="E234" s="128"/>
      <c r="F234" s="128"/>
      <c r="G234" s="128"/>
      <c r="H234" s="128"/>
      <c r="I234" s="129"/>
    </row>
    <row r="235" spans="2:9" ht="12.75">
      <c r="B235" s="105"/>
      <c r="C235" s="180" t="s">
        <v>40</v>
      </c>
      <c r="D235" s="106"/>
      <c r="E235" s="106"/>
      <c r="F235" s="106"/>
      <c r="G235" s="106"/>
      <c r="H235" s="106"/>
      <c r="I235" s="181">
        <v>451441.14</v>
      </c>
    </row>
    <row r="236" spans="2:9" ht="12.75">
      <c r="B236" s="105"/>
      <c r="C236" s="106"/>
      <c r="D236" s="106"/>
      <c r="E236" s="106"/>
      <c r="F236" s="106"/>
      <c r="G236" s="106"/>
      <c r="H236" s="106"/>
      <c r="I236" s="182"/>
    </row>
    <row r="237" spans="2:9" ht="12.75">
      <c r="B237" s="117"/>
      <c r="C237" s="208"/>
      <c r="D237" s="162"/>
      <c r="E237" s="106"/>
      <c r="F237" s="106"/>
      <c r="G237" s="112"/>
      <c r="H237" s="106"/>
      <c r="I237" s="182"/>
    </row>
    <row r="238" spans="2:9" ht="12.75">
      <c r="B238" s="105"/>
      <c r="C238" s="106"/>
      <c r="D238" s="106"/>
      <c r="E238" s="180"/>
      <c r="F238" s="106"/>
      <c r="G238" s="106"/>
      <c r="H238" s="106"/>
      <c r="I238" s="123"/>
    </row>
    <row r="239" spans="2:9" ht="12.75">
      <c r="B239" s="105"/>
      <c r="C239" s="180" t="s">
        <v>82</v>
      </c>
      <c r="D239" s="106"/>
      <c r="E239" s="106"/>
      <c r="F239" s="106"/>
      <c r="G239" s="106"/>
      <c r="H239" s="106"/>
      <c r="I239" s="182">
        <f>SUM(G241:G243)</f>
        <v>9240</v>
      </c>
    </row>
    <row r="240" spans="2:9" ht="12.75">
      <c r="B240" s="105"/>
      <c r="C240" s="180"/>
      <c r="D240" s="106"/>
      <c r="E240" s="106"/>
      <c r="F240" s="106"/>
      <c r="G240" s="106"/>
      <c r="H240" s="106"/>
      <c r="I240" s="182"/>
    </row>
    <row r="241" spans="2:9" ht="12.75">
      <c r="B241" s="117">
        <v>40914</v>
      </c>
      <c r="C241" s="208"/>
      <c r="D241" s="162"/>
      <c r="E241" s="106" t="s">
        <v>107</v>
      </c>
      <c r="F241" s="106"/>
      <c r="G241" s="112">
        <v>9000</v>
      </c>
      <c r="H241" s="106"/>
      <c r="I241" s="182"/>
    </row>
    <row r="242" spans="2:9" ht="12.75">
      <c r="B242" s="244">
        <v>41085</v>
      </c>
      <c r="C242" s="245"/>
      <c r="D242" s="193"/>
      <c r="E242" s="106" t="s">
        <v>107</v>
      </c>
      <c r="F242" s="118"/>
      <c r="G242" s="176">
        <v>60</v>
      </c>
      <c r="H242" s="106"/>
      <c r="I242" s="182"/>
    </row>
    <row r="243" spans="2:9" ht="12.75">
      <c r="B243" s="244">
        <v>41085</v>
      </c>
      <c r="C243" s="245"/>
      <c r="D243" s="193"/>
      <c r="E243" s="106" t="s">
        <v>107</v>
      </c>
      <c r="F243" s="118"/>
      <c r="G243" s="176">
        <v>180</v>
      </c>
      <c r="H243" s="106"/>
      <c r="I243" s="182"/>
    </row>
    <row r="244" spans="2:9" ht="12.75">
      <c r="B244" s="117"/>
      <c r="C244" s="183"/>
      <c r="D244" s="106"/>
      <c r="E244" s="106"/>
      <c r="F244" s="119"/>
      <c r="G244" s="106"/>
      <c r="H244" s="106"/>
      <c r="I244" s="123"/>
    </row>
    <row r="245" spans="2:9" ht="12.75">
      <c r="B245" s="117"/>
      <c r="C245" s="183" t="s">
        <v>84</v>
      </c>
      <c r="D245" s="106"/>
      <c r="E245" s="106"/>
      <c r="F245" s="106"/>
      <c r="G245" s="106"/>
      <c r="H245" s="106"/>
      <c r="I245" s="184">
        <f>G247</f>
        <v>35373</v>
      </c>
    </row>
    <row r="246" spans="2:9" ht="12.75">
      <c r="B246" s="117"/>
      <c r="C246" s="183"/>
      <c r="D246" s="106"/>
      <c r="E246" s="106"/>
      <c r="F246" s="119"/>
      <c r="G246" s="106"/>
      <c r="H246" s="106"/>
      <c r="I246" s="123"/>
    </row>
    <row r="247" spans="2:9" ht="12.75">
      <c r="B247" s="203">
        <v>41046</v>
      </c>
      <c r="C247" s="209"/>
      <c r="D247" s="210"/>
      <c r="E247" s="162" t="s">
        <v>161</v>
      </c>
      <c r="F247" s="162"/>
      <c r="G247" s="211">
        <v>35373</v>
      </c>
      <c r="H247" s="106"/>
      <c r="I247" s="123"/>
    </row>
    <row r="248" spans="2:9" ht="12.75">
      <c r="B248" s="117"/>
      <c r="C248" s="180"/>
      <c r="D248" s="106"/>
      <c r="E248" s="106"/>
      <c r="F248" s="119"/>
      <c r="G248" s="106"/>
      <c r="H248" s="106"/>
      <c r="I248" s="123"/>
    </row>
    <row r="249" spans="2:9" ht="12.75">
      <c r="B249" s="117"/>
      <c r="C249" s="180" t="s">
        <v>83</v>
      </c>
      <c r="D249" s="106"/>
      <c r="E249" s="106"/>
      <c r="F249" s="119"/>
      <c r="G249" s="106"/>
      <c r="H249" s="106"/>
      <c r="I249" s="108">
        <f>SUM(G250:G254)</f>
        <v>946</v>
      </c>
    </row>
    <row r="250" spans="2:9" ht="12.75">
      <c r="B250" s="185"/>
      <c r="C250" s="106"/>
      <c r="D250" s="167"/>
      <c r="E250" s="106"/>
      <c r="F250" s="119"/>
      <c r="G250" s="106"/>
      <c r="H250" s="106"/>
      <c r="I250" s="123"/>
    </row>
    <row r="251" spans="2:9" ht="12.75">
      <c r="B251" s="117">
        <v>41086</v>
      </c>
      <c r="C251" s="234"/>
      <c r="D251" s="344" t="s">
        <v>143</v>
      </c>
      <c r="E251" s="344"/>
      <c r="F251" s="344"/>
      <c r="G251" s="109">
        <v>946</v>
      </c>
      <c r="H251" s="106"/>
      <c r="I251" s="123"/>
    </row>
    <row r="252" spans="2:9" ht="12.75">
      <c r="B252" s="203"/>
      <c r="C252" s="209"/>
      <c r="D252" s="167"/>
      <c r="E252" s="210"/>
      <c r="F252" s="119"/>
      <c r="G252" s="211"/>
      <c r="H252" s="106"/>
      <c r="I252" s="123"/>
    </row>
    <row r="253" spans="2:9" ht="12.75">
      <c r="B253" s="185"/>
      <c r="C253" s="106"/>
      <c r="D253" s="167"/>
      <c r="E253" s="106"/>
      <c r="F253" s="119"/>
      <c r="G253" s="106"/>
      <c r="H253" s="106"/>
      <c r="I253" s="123"/>
    </row>
    <row r="254" spans="2:9" ht="12.75">
      <c r="B254" s="185"/>
      <c r="C254" s="106"/>
      <c r="D254" s="168"/>
      <c r="E254" s="106"/>
      <c r="F254" s="119"/>
      <c r="G254" s="106"/>
      <c r="H254" s="106"/>
      <c r="I254" s="123"/>
    </row>
    <row r="255" spans="2:9" ht="12.75">
      <c r="B255" s="117"/>
      <c r="C255" s="180"/>
      <c r="D255" s="106"/>
      <c r="E255" s="106"/>
      <c r="F255" s="106"/>
      <c r="G255" s="106"/>
      <c r="H255" s="106"/>
      <c r="I255" s="123"/>
    </row>
    <row r="256" spans="2:9" ht="12.75">
      <c r="B256" s="117"/>
      <c r="C256" s="183"/>
      <c r="D256" s="106"/>
      <c r="E256" s="106"/>
      <c r="F256" s="119"/>
      <c r="G256" s="106"/>
      <c r="H256" s="106"/>
      <c r="I256" s="123"/>
    </row>
    <row r="257" spans="2:9" ht="12.75">
      <c r="B257" s="117"/>
      <c r="C257" s="183" t="s">
        <v>85</v>
      </c>
      <c r="D257" s="106"/>
      <c r="E257" s="106"/>
      <c r="F257" s="119"/>
      <c r="G257" s="106"/>
      <c r="H257" s="106"/>
      <c r="I257" s="123">
        <f>SUM(H258:H262)</f>
        <v>0</v>
      </c>
    </row>
    <row r="258" spans="2:9" ht="12.75">
      <c r="B258" s="117"/>
      <c r="C258" s="186"/>
      <c r="D258" s="167"/>
      <c r="E258" s="106"/>
      <c r="F258" s="119"/>
      <c r="G258" s="106"/>
      <c r="H258" s="112"/>
      <c r="I258" s="120"/>
    </row>
    <row r="259" spans="2:9" ht="12.75">
      <c r="B259" s="117"/>
      <c r="C259" s="186"/>
      <c r="D259" s="167"/>
      <c r="E259" s="147"/>
      <c r="F259" s="119"/>
      <c r="G259" s="106"/>
      <c r="H259" s="112"/>
      <c r="I259" s="120"/>
    </row>
    <row r="260" spans="2:9" ht="12.75">
      <c r="B260" s="117"/>
      <c r="C260" s="187"/>
      <c r="D260" s="167"/>
      <c r="E260" s="147"/>
      <c r="F260" s="119"/>
      <c r="G260" s="106"/>
      <c r="H260" s="112"/>
      <c r="I260" s="120"/>
    </row>
    <row r="261" spans="2:9" ht="12.75">
      <c r="B261" s="117"/>
      <c r="C261" s="177"/>
      <c r="D261" s="167"/>
      <c r="E261" s="169"/>
      <c r="F261" s="173"/>
      <c r="G261" s="106"/>
      <c r="H261" s="112"/>
      <c r="I261" s="120"/>
    </row>
    <row r="262" spans="2:11" ht="12.75">
      <c r="B262" s="117"/>
      <c r="C262" s="106"/>
      <c r="D262" s="106"/>
      <c r="E262" s="169"/>
      <c r="F262" s="106"/>
      <c r="G262" s="106"/>
      <c r="H262" s="188"/>
      <c r="I262" s="120"/>
      <c r="J262" s="109"/>
      <c r="K262" s="109"/>
    </row>
    <row r="263" spans="2:9" ht="12.75">
      <c r="B263" s="105"/>
      <c r="C263" s="106"/>
      <c r="D263" s="106"/>
      <c r="E263" s="139"/>
      <c r="F263" s="106"/>
      <c r="G263" s="106"/>
      <c r="H263" s="112"/>
      <c r="I263" s="120"/>
    </row>
    <row r="264" spans="2:9" ht="12.75">
      <c r="B264" s="105"/>
      <c r="C264" s="106"/>
      <c r="D264" s="106"/>
      <c r="E264" s="106"/>
      <c r="F264" s="106"/>
      <c r="G264" s="106"/>
      <c r="H264" s="112"/>
      <c r="I264" s="120"/>
    </row>
    <row r="265" spans="2:9" ht="12.75">
      <c r="B265" s="105"/>
      <c r="C265" s="106"/>
      <c r="D265" s="106"/>
      <c r="E265" s="107"/>
      <c r="F265" s="106"/>
      <c r="G265" s="106"/>
      <c r="H265" s="112"/>
      <c r="I265" s="123"/>
    </row>
    <row r="266" spans="2:9" ht="12.75">
      <c r="B266" s="105"/>
      <c r="C266" s="106"/>
      <c r="D266" s="106"/>
      <c r="E266" s="107"/>
      <c r="F266" s="106"/>
      <c r="G266" s="106"/>
      <c r="H266" s="112"/>
      <c r="I266" s="120"/>
    </row>
    <row r="267" spans="2:9" ht="12.75">
      <c r="B267" s="105"/>
      <c r="C267" s="106"/>
      <c r="D267" s="106"/>
      <c r="E267" s="107"/>
      <c r="F267" s="106"/>
      <c r="G267" s="106"/>
      <c r="H267" s="106"/>
      <c r="I267" s="120"/>
    </row>
    <row r="268" spans="2:9" ht="12.75">
      <c r="B268" s="105"/>
      <c r="C268" s="106"/>
      <c r="D268" s="106"/>
      <c r="E268" s="107"/>
      <c r="F268" s="106"/>
      <c r="G268" s="106"/>
      <c r="H268" s="106"/>
      <c r="I268" s="120"/>
    </row>
    <row r="269" spans="2:9" ht="13.5" thickBot="1">
      <c r="B269" s="105"/>
      <c r="C269" s="106"/>
      <c r="D269" s="106"/>
      <c r="E269" s="107" t="s">
        <v>43</v>
      </c>
      <c r="F269" s="106"/>
      <c r="G269" s="106"/>
      <c r="H269" s="106"/>
      <c r="I269" s="189">
        <f>I235-I239+I245-I249</f>
        <v>476628.14</v>
      </c>
    </row>
    <row r="270" spans="2:9" ht="13.5" thickTop="1">
      <c r="B270" s="105"/>
      <c r="C270" s="106"/>
      <c r="D270" s="106"/>
      <c r="E270" s="106"/>
      <c r="F270" s="106"/>
      <c r="G270" s="106"/>
      <c r="H270" s="106"/>
      <c r="I270" s="120"/>
    </row>
    <row r="271" spans="2:9" ht="12.75">
      <c r="B271" s="105"/>
      <c r="C271" s="106"/>
      <c r="D271" s="106"/>
      <c r="E271" s="106"/>
      <c r="F271" s="106"/>
      <c r="G271" s="106"/>
      <c r="H271" s="106"/>
      <c r="I271" s="120"/>
    </row>
    <row r="272" spans="2:9" ht="12.75">
      <c r="B272" s="105"/>
      <c r="C272" s="106"/>
      <c r="D272" s="106"/>
      <c r="E272" s="106"/>
      <c r="F272" s="106"/>
      <c r="G272" s="106"/>
      <c r="H272" s="106"/>
      <c r="I272" s="120"/>
    </row>
    <row r="273" spans="2:9" ht="13.5" thickBot="1">
      <c r="B273" s="124"/>
      <c r="C273" s="125"/>
      <c r="D273" s="125"/>
      <c r="E273" s="125"/>
      <c r="F273" s="125"/>
      <c r="G273" s="125"/>
      <c r="H273" s="125"/>
      <c r="I273" s="136"/>
    </row>
    <row r="274" ht="13.5" thickTop="1"/>
    <row r="279" spans="5:11" ht="22.5">
      <c r="E279" s="330" t="s">
        <v>0</v>
      </c>
      <c r="F279" s="330"/>
      <c r="G279" s="330"/>
      <c r="H279" s="330"/>
      <c r="I279" s="330"/>
      <c r="J279" s="103"/>
      <c r="K279" s="103"/>
    </row>
    <row r="280" spans="5:9" ht="12.75">
      <c r="E280" s="332" t="s">
        <v>4</v>
      </c>
      <c r="F280" s="332"/>
      <c r="G280" s="332"/>
      <c r="H280" s="332"/>
      <c r="I280" s="332"/>
    </row>
    <row r="281" spans="5:10" ht="12.75">
      <c r="E281" s="331" t="s">
        <v>113</v>
      </c>
      <c r="F281" s="331"/>
      <c r="G281" s="331"/>
      <c r="H281" s="331"/>
      <c r="I281" s="331"/>
      <c r="J281" s="109"/>
    </row>
    <row r="282" spans="5:10" ht="12.75">
      <c r="E282" s="341"/>
      <c r="F282" s="332"/>
      <c r="G282" s="332"/>
      <c r="H282" s="332"/>
      <c r="I282" s="332"/>
      <c r="J282" s="109"/>
    </row>
    <row r="283" ht="12.75">
      <c r="J283" s="109"/>
    </row>
    <row r="284" spans="5:10" ht="12.75">
      <c r="E284" s="332"/>
      <c r="F284" s="332"/>
      <c r="G284" s="332"/>
      <c r="J284" s="109"/>
    </row>
    <row r="285" ht="13.5" thickBot="1"/>
    <row r="286" spans="1:11" s="103" customFormat="1" ht="14.25" thickBot="1" thickTop="1">
      <c r="A286" s="99"/>
      <c r="B286" s="137" t="s">
        <v>37</v>
      </c>
      <c r="C286" s="333"/>
      <c r="D286" s="334"/>
      <c r="E286" s="333" t="s">
        <v>38</v>
      </c>
      <c r="F286" s="335"/>
      <c r="G286" s="334"/>
      <c r="H286" s="137" t="s">
        <v>39</v>
      </c>
      <c r="I286" s="137" t="s">
        <v>1</v>
      </c>
      <c r="J286" s="99"/>
      <c r="K286" s="99"/>
    </row>
    <row r="287" spans="1:9" ht="13.5" thickTop="1">
      <c r="A287" s="103"/>
      <c r="B287" s="127"/>
      <c r="C287" s="128"/>
      <c r="D287" s="128"/>
      <c r="E287" s="128"/>
      <c r="F287" s="128"/>
      <c r="G287" s="128"/>
      <c r="H287" s="128"/>
      <c r="I287" s="129"/>
    </row>
    <row r="288" spans="2:9" ht="15">
      <c r="B288" s="105"/>
      <c r="C288" s="106"/>
      <c r="D288" s="106"/>
      <c r="E288" s="107" t="s">
        <v>40</v>
      </c>
      <c r="F288" s="106"/>
      <c r="G288" s="106"/>
      <c r="H288" s="106"/>
      <c r="I288" s="212">
        <v>416791.35</v>
      </c>
    </row>
    <row r="289" spans="2:9" ht="12.75">
      <c r="B289" s="105"/>
      <c r="C289" s="106"/>
      <c r="D289" s="106"/>
      <c r="E289" s="107"/>
      <c r="F289" s="106"/>
      <c r="G289" s="106"/>
      <c r="H289" s="106"/>
      <c r="I289" s="108"/>
    </row>
    <row r="290" spans="2:9" ht="12.75">
      <c r="B290" s="105"/>
      <c r="C290" s="106"/>
      <c r="D290" s="106"/>
      <c r="E290" s="107"/>
      <c r="F290" s="106"/>
      <c r="G290" s="106"/>
      <c r="H290" s="106"/>
      <c r="I290" s="108"/>
    </row>
    <row r="291" spans="2:9" ht="12.75">
      <c r="B291" s="105"/>
      <c r="C291" s="106"/>
      <c r="D291" s="106"/>
      <c r="E291" s="107"/>
      <c r="F291" s="106"/>
      <c r="G291" s="106"/>
      <c r="H291" s="106"/>
      <c r="I291" s="108"/>
    </row>
    <row r="292" spans="2:9" ht="12.75">
      <c r="B292" s="105"/>
      <c r="C292" s="106"/>
      <c r="D292" s="106"/>
      <c r="E292" s="139"/>
      <c r="F292" s="106"/>
      <c r="G292" s="106"/>
      <c r="H292" s="106"/>
      <c r="I292" s="120"/>
    </row>
    <row r="293" spans="2:9" ht="12.75">
      <c r="B293" s="190"/>
      <c r="D293" s="106"/>
      <c r="E293" s="180" t="s">
        <v>86</v>
      </c>
      <c r="F293" s="106"/>
      <c r="G293" s="106"/>
      <c r="H293" s="106"/>
      <c r="I293" s="123">
        <v>86364</v>
      </c>
    </row>
    <row r="294" spans="2:9" ht="12.75">
      <c r="B294" s="191"/>
      <c r="C294" s="340"/>
      <c r="D294" s="340"/>
      <c r="E294" s="162"/>
      <c r="F294" s="106"/>
      <c r="G294" s="106"/>
      <c r="H294" s="112"/>
      <c r="I294" s="108"/>
    </row>
    <row r="295" spans="2:9" ht="12.75">
      <c r="B295" s="192"/>
      <c r="C295" s="340"/>
      <c r="D295" s="340"/>
      <c r="E295" s="162"/>
      <c r="F295" s="106"/>
      <c r="G295" s="106"/>
      <c r="H295" s="112"/>
      <c r="I295" s="120"/>
    </row>
    <row r="296" spans="2:9" ht="12.75">
      <c r="B296" s="192"/>
      <c r="C296" s="340"/>
      <c r="D296" s="340"/>
      <c r="E296" s="162"/>
      <c r="F296" s="106"/>
      <c r="G296" s="106"/>
      <c r="H296" s="112"/>
      <c r="I296" s="120"/>
    </row>
    <row r="297" spans="2:9" ht="12.75">
      <c r="B297" s="192"/>
      <c r="C297" s="340"/>
      <c r="D297" s="340"/>
      <c r="E297" s="193"/>
      <c r="F297" s="106"/>
      <c r="G297" s="106"/>
      <c r="H297" s="188"/>
      <c r="I297" s="164"/>
    </row>
    <row r="298" spans="2:9" ht="12.75">
      <c r="B298" s="192"/>
      <c r="C298" s="340"/>
      <c r="D298" s="340"/>
      <c r="E298" s="180" t="s">
        <v>82</v>
      </c>
      <c r="F298" s="106"/>
      <c r="G298" s="106"/>
      <c r="H298" s="188"/>
      <c r="I298" s="164">
        <v>0</v>
      </c>
    </row>
    <row r="299" spans="2:9" ht="12.75">
      <c r="B299" s="175"/>
      <c r="D299" s="167"/>
      <c r="E299" s="167"/>
      <c r="H299" s="188"/>
      <c r="I299" s="164"/>
    </row>
    <row r="300" spans="2:9" ht="12.75">
      <c r="B300" s="175"/>
      <c r="E300" s="167"/>
      <c r="H300" s="188"/>
      <c r="I300" s="164"/>
    </row>
    <row r="301" ht="12.75">
      <c r="I301" s="164"/>
    </row>
    <row r="302" spans="2:9" ht="12.75">
      <c r="B302" s="192"/>
      <c r="C302" s="340"/>
      <c r="D302" s="340"/>
      <c r="E302" s="162"/>
      <c r="F302" s="106"/>
      <c r="G302" s="106"/>
      <c r="H302" s="188"/>
      <c r="I302" s="164"/>
    </row>
    <row r="303" spans="2:9" ht="12.75">
      <c r="B303" s="192"/>
      <c r="C303" s="340"/>
      <c r="D303" s="340"/>
      <c r="E303" s="193"/>
      <c r="F303" s="106"/>
      <c r="G303" s="106"/>
      <c r="H303" s="188"/>
      <c r="I303" s="164"/>
    </row>
    <row r="304" spans="2:9" ht="12.75">
      <c r="B304" s="192"/>
      <c r="C304" s="340"/>
      <c r="D304" s="340"/>
      <c r="E304" s="183" t="s">
        <v>85</v>
      </c>
      <c r="F304" s="106"/>
      <c r="G304" s="106"/>
      <c r="H304" s="188"/>
      <c r="I304" s="123">
        <f>SUM(H305:H306)</f>
        <v>0</v>
      </c>
    </row>
    <row r="305" spans="2:9" ht="12.75">
      <c r="B305" s="175"/>
      <c r="C305" s="340"/>
      <c r="D305" s="340"/>
      <c r="E305" s="167"/>
      <c r="G305" s="188"/>
      <c r="H305" s="114"/>
      <c r="I305" s="120"/>
    </row>
    <row r="306" spans="2:9" ht="12.75">
      <c r="B306" s="117"/>
      <c r="C306" s="340"/>
      <c r="D306" s="340"/>
      <c r="E306" s="162"/>
      <c r="F306" s="106"/>
      <c r="G306" s="106"/>
      <c r="H306" s="188"/>
      <c r="I306" s="120"/>
    </row>
    <row r="307" spans="2:9" ht="12.75">
      <c r="B307" s="117"/>
      <c r="C307" s="340"/>
      <c r="D307" s="340"/>
      <c r="E307" s="162"/>
      <c r="F307" s="106"/>
      <c r="G307" s="106"/>
      <c r="H307" s="188"/>
      <c r="I307" s="120"/>
    </row>
    <row r="308" spans="2:9" ht="12.75">
      <c r="B308" s="117"/>
      <c r="C308" s="340"/>
      <c r="D308" s="340"/>
      <c r="E308" s="162"/>
      <c r="F308" s="106"/>
      <c r="G308" s="106"/>
      <c r="H308" s="188"/>
      <c r="I308" s="120"/>
    </row>
    <row r="309" spans="2:9" ht="12.75">
      <c r="B309" s="117"/>
      <c r="C309" s="340"/>
      <c r="D309" s="340"/>
      <c r="E309" s="162"/>
      <c r="F309" s="106"/>
      <c r="G309" s="106"/>
      <c r="H309" s="188"/>
      <c r="I309" s="120"/>
    </row>
    <row r="310" spans="2:9" ht="12.75">
      <c r="B310" s="117"/>
      <c r="C310" s="340"/>
      <c r="D310" s="340"/>
      <c r="E310" s="162"/>
      <c r="F310" s="106"/>
      <c r="G310" s="106"/>
      <c r="H310" s="188"/>
      <c r="I310" s="120"/>
    </row>
    <row r="311" spans="2:9" ht="12.75">
      <c r="B311" s="117"/>
      <c r="C311" s="340"/>
      <c r="D311" s="340"/>
      <c r="E311" s="162"/>
      <c r="F311" s="106"/>
      <c r="G311" s="106"/>
      <c r="H311" s="188"/>
      <c r="I311" s="120"/>
    </row>
    <row r="312" spans="2:9" ht="12.75">
      <c r="B312" s="117"/>
      <c r="C312" s="340"/>
      <c r="D312" s="340"/>
      <c r="E312" s="162"/>
      <c r="F312" s="106"/>
      <c r="G312" s="106"/>
      <c r="H312" s="188"/>
      <c r="I312" s="120"/>
    </row>
    <row r="313" spans="2:9" ht="12.75">
      <c r="B313" s="105"/>
      <c r="C313" s="340"/>
      <c r="D313" s="340"/>
      <c r="F313" s="106"/>
      <c r="G313" s="106"/>
      <c r="H313" s="188"/>
      <c r="I313" s="120"/>
    </row>
    <row r="314" spans="2:11" ht="12.75">
      <c r="B314" s="105"/>
      <c r="E314" s="139"/>
      <c r="F314" s="106"/>
      <c r="G314" s="106"/>
      <c r="H314" s="188"/>
      <c r="I314" s="123"/>
      <c r="K314" s="109"/>
    </row>
    <row r="315" spans="2:9" ht="12.75">
      <c r="B315" s="105"/>
      <c r="E315" s="106"/>
      <c r="F315" s="106"/>
      <c r="G315" s="106"/>
      <c r="H315" s="106"/>
      <c r="I315" s="120"/>
    </row>
    <row r="316" spans="2:9" ht="12.75">
      <c r="B316" s="105"/>
      <c r="E316" s="107"/>
      <c r="F316" s="106"/>
      <c r="G316" s="106"/>
      <c r="H316" s="106"/>
      <c r="I316" s="120"/>
    </row>
    <row r="317" spans="2:11" ht="12.75">
      <c r="B317" s="105"/>
      <c r="E317" s="107"/>
      <c r="F317" s="106"/>
      <c r="G317" s="106"/>
      <c r="H317" s="106"/>
      <c r="I317" s="120"/>
      <c r="J317" s="106"/>
      <c r="K317" s="106"/>
    </row>
    <row r="318" spans="2:9" ht="12.75">
      <c r="B318" s="105"/>
      <c r="C318" s="106"/>
      <c r="D318" s="106"/>
      <c r="E318" s="107"/>
      <c r="F318" s="106"/>
      <c r="G318" s="106"/>
      <c r="H318" s="106"/>
      <c r="I318" s="123"/>
    </row>
    <row r="319" spans="2:9" ht="12.75">
      <c r="B319" s="105"/>
      <c r="C319" s="106"/>
      <c r="D319" s="106"/>
      <c r="E319" s="107"/>
      <c r="F319" s="106"/>
      <c r="G319" s="106"/>
      <c r="H319" s="106"/>
      <c r="I319" s="120"/>
    </row>
    <row r="320" spans="2:9" ht="12.75">
      <c r="B320" s="105"/>
      <c r="C320" s="106"/>
      <c r="D320" s="106"/>
      <c r="E320" s="107"/>
      <c r="F320" s="106"/>
      <c r="G320" s="106"/>
      <c r="H320" s="106"/>
      <c r="I320" s="120"/>
    </row>
    <row r="321" spans="2:9" ht="13.5" thickBot="1">
      <c r="B321" s="105"/>
      <c r="C321" s="106"/>
      <c r="D321" s="106"/>
      <c r="E321" s="107" t="s">
        <v>43</v>
      </c>
      <c r="F321" s="106"/>
      <c r="G321" s="106"/>
      <c r="H321" s="106"/>
      <c r="I321" s="178">
        <f>I288-I293-I298+I304</f>
        <v>330427.35</v>
      </c>
    </row>
    <row r="322" spans="2:9" ht="13.5" thickTop="1">
      <c r="B322" s="105"/>
      <c r="C322" s="106"/>
      <c r="D322" s="106"/>
      <c r="E322" s="106"/>
      <c r="F322" s="106"/>
      <c r="G322" s="106"/>
      <c r="H322" s="106"/>
      <c r="I322" s="120"/>
    </row>
    <row r="323" spans="2:9" ht="13.5" thickBot="1">
      <c r="B323" s="124"/>
      <c r="C323" s="125"/>
      <c r="D323" s="125"/>
      <c r="E323" s="125"/>
      <c r="F323" s="125"/>
      <c r="G323" s="125"/>
      <c r="H323" s="125"/>
      <c r="I323" s="136"/>
    </row>
    <row r="324" ht="13.5" thickTop="1"/>
    <row r="335" spans="5:9" ht="22.5">
      <c r="E335" s="330" t="s">
        <v>0</v>
      </c>
      <c r="F335" s="330"/>
      <c r="G335" s="330"/>
      <c r="H335" s="330"/>
      <c r="I335" s="330"/>
    </row>
    <row r="336" spans="5:9" ht="12.75">
      <c r="E336" s="332" t="s">
        <v>4</v>
      </c>
      <c r="F336" s="332"/>
      <c r="G336" s="332"/>
      <c r="H336" s="332"/>
      <c r="I336" s="332"/>
    </row>
    <row r="337" spans="5:9" ht="12.75">
      <c r="E337" s="331" t="s">
        <v>113</v>
      </c>
      <c r="F337" s="331"/>
      <c r="G337" s="331"/>
      <c r="H337" s="331"/>
      <c r="I337" s="331"/>
    </row>
    <row r="338" spans="5:9" ht="12.75">
      <c r="E338" s="341"/>
      <c r="F338" s="341"/>
      <c r="G338" s="341"/>
      <c r="H338" s="341"/>
      <c r="I338" s="341"/>
    </row>
    <row r="340" spans="5:7" ht="12.75">
      <c r="E340" s="332"/>
      <c r="F340" s="332"/>
      <c r="G340" s="332"/>
    </row>
    <row r="341" ht="13.5" thickBot="1"/>
    <row r="342" spans="2:9" ht="14.25" thickBot="1" thickTop="1">
      <c r="B342" s="137" t="s">
        <v>37</v>
      </c>
      <c r="C342" s="333"/>
      <c r="D342" s="334"/>
      <c r="E342" s="333" t="s">
        <v>38</v>
      </c>
      <c r="F342" s="335"/>
      <c r="G342" s="334"/>
      <c r="H342" s="137" t="s">
        <v>39</v>
      </c>
      <c r="I342" s="137" t="s">
        <v>1</v>
      </c>
    </row>
    <row r="343" spans="1:9" ht="13.5" thickTop="1">
      <c r="A343" s="103"/>
      <c r="B343" s="127"/>
      <c r="C343" s="128"/>
      <c r="D343" s="128"/>
      <c r="E343" s="128"/>
      <c r="F343" s="128"/>
      <c r="G343" s="128"/>
      <c r="H343" s="128"/>
      <c r="I343" s="129"/>
    </row>
    <row r="344" spans="2:9" ht="12.75">
      <c r="B344" s="105"/>
      <c r="C344" s="106"/>
      <c r="D344" s="106"/>
      <c r="E344" s="107" t="s">
        <v>40</v>
      </c>
      <c r="F344" s="106"/>
      <c r="G344" s="106"/>
      <c r="H344" s="106"/>
      <c r="I344" s="194">
        <v>25072.63</v>
      </c>
    </row>
    <row r="345" spans="2:9" ht="12.75">
      <c r="B345" s="105"/>
      <c r="C345" s="106"/>
      <c r="D345" s="106"/>
      <c r="E345" s="107"/>
      <c r="F345" s="106"/>
      <c r="G345" s="106"/>
      <c r="H345" s="106"/>
      <c r="I345" s="108"/>
    </row>
    <row r="346" spans="2:9" ht="12.75">
      <c r="B346" s="105"/>
      <c r="C346" s="106"/>
      <c r="D346" s="106"/>
      <c r="E346" s="107"/>
      <c r="F346" s="106"/>
      <c r="G346" s="106"/>
      <c r="H346" s="106"/>
      <c r="I346" s="108"/>
    </row>
    <row r="347" spans="2:9" ht="12.75">
      <c r="B347" s="105"/>
      <c r="C347" s="106"/>
      <c r="D347" s="106"/>
      <c r="E347" s="107"/>
      <c r="F347" s="106"/>
      <c r="G347" s="106"/>
      <c r="H347" s="106"/>
      <c r="I347" s="108"/>
    </row>
    <row r="348" spans="2:9" ht="12.75">
      <c r="B348" s="105"/>
      <c r="C348" s="106"/>
      <c r="D348" s="106"/>
      <c r="E348" s="139"/>
      <c r="F348" s="106"/>
      <c r="G348" s="106"/>
      <c r="H348" s="106"/>
      <c r="I348" s="120"/>
    </row>
    <row r="349" spans="2:9" ht="12.75">
      <c r="B349" s="190"/>
      <c r="C349" s="106"/>
      <c r="D349" s="106"/>
      <c r="E349" s="180" t="s">
        <v>86</v>
      </c>
      <c r="F349" s="106"/>
      <c r="G349" s="106"/>
      <c r="H349" s="106"/>
      <c r="I349" s="123">
        <v>6300</v>
      </c>
    </row>
    <row r="350" spans="2:9" ht="12.75">
      <c r="B350" s="191"/>
      <c r="C350" s="340"/>
      <c r="D350" s="340"/>
      <c r="E350" s="162"/>
      <c r="F350" s="106"/>
      <c r="G350" s="106"/>
      <c r="H350" s="112"/>
      <c r="I350" s="108"/>
    </row>
    <row r="351" spans="2:9" ht="12.75">
      <c r="B351" s="192"/>
      <c r="C351" s="340"/>
      <c r="D351" s="340"/>
      <c r="E351" s="162"/>
      <c r="F351" s="106"/>
      <c r="G351" s="106"/>
      <c r="H351" s="112"/>
      <c r="I351" s="120"/>
    </row>
    <row r="352" spans="2:9" ht="12.75">
      <c r="B352" s="192"/>
      <c r="C352" s="340"/>
      <c r="D352" s="340"/>
      <c r="E352" s="162"/>
      <c r="F352" s="106"/>
      <c r="G352" s="106"/>
      <c r="H352" s="112"/>
      <c r="I352" s="120"/>
    </row>
    <row r="353" spans="2:9" ht="12.75">
      <c r="B353" s="192"/>
      <c r="C353" s="340"/>
      <c r="D353" s="340"/>
      <c r="E353" s="193"/>
      <c r="F353" s="106"/>
      <c r="G353" s="106"/>
      <c r="H353" s="188"/>
      <c r="I353" s="164"/>
    </row>
    <row r="354" spans="2:9" ht="12.75">
      <c r="B354" s="192"/>
      <c r="C354" s="340"/>
      <c r="D354" s="340"/>
      <c r="E354" s="180" t="s">
        <v>82</v>
      </c>
      <c r="F354" s="106"/>
      <c r="G354" s="106"/>
      <c r="H354" s="188"/>
      <c r="I354" s="164">
        <f>SUM(G355)</f>
        <v>0</v>
      </c>
    </row>
    <row r="355" spans="2:9" ht="12.75">
      <c r="B355" s="175"/>
      <c r="C355" s="340"/>
      <c r="D355" s="340"/>
      <c r="E355" s="167"/>
      <c r="F355" s="106"/>
      <c r="G355" s="188"/>
      <c r="H355" s="106"/>
      <c r="I355" s="164"/>
    </row>
    <row r="356" spans="2:9" ht="12.75">
      <c r="B356" s="192"/>
      <c r="C356" s="340"/>
      <c r="D356" s="340"/>
      <c r="E356" s="177"/>
      <c r="F356" s="106"/>
      <c r="G356" s="106"/>
      <c r="H356" s="188"/>
      <c r="I356" s="164"/>
    </row>
    <row r="357" spans="2:9" ht="12.75">
      <c r="B357" s="192"/>
      <c r="C357" s="340"/>
      <c r="D357" s="340"/>
      <c r="E357" s="162"/>
      <c r="F357" s="106"/>
      <c r="G357" s="106"/>
      <c r="H357" s="188"/>
      <c r="I357" s="164"/>
    </row>
    <row r="358" spans="2:9" ht="12.75">
      <c r="B358" s="192"/>
      <c r="C358" s="340"/>
      <c r="D358" s="340"/>
      <c r="E358" s="193"/>
      <c r="F358" s="106"/>
      <c r="G358" s="106"/>
      <c r="H358" s="188"/>
      <c r="I358" s="164"/>
    </row>
    <row r="359" spans="2:9" ht="12.75">
      <c r="B359" s="192"/>
      <c r="C359" s="340"/>
      <c r="D359" s="340"/>
      <c r="E359" s="183" t="s">
        <v>85</v>
      </c>
      <c r="F359" s="106"/>
      <c r="G359" s="106"/>
      <c r="H359" s="188"/>
      <c r="I359" s="123">
        <v>0</v>
      </c>
    </row>
    <row r="360" spans="2:9" ht="12.75">
      <c r="B360" s="192"/>
      <c r="C360" s="340"/>
      <c r="D360" s="340"/>
      <c r="E360" s="177"/>
      <c r="F360" s="167"/>
      <c r="G360" s="106"/>
      <c r="H360" s="188"/>
      <c r="I360" s="120"/>
    </row>
    <row r="361" spans="2:9" ht="12.75">
      <c r="B361" s="192"/>
      <c r="C361" s="340"/>
      <c r="D361" s="340"/>
      <c r="E361" s="177"/>
      <c r="F361" s="167"/>
      <c r="G361" s="106"/>
      <c r="H361" s="188"/>
      <c r="I361" s="120"/>
    </row>
    <row r="362" spans="2:9" ht="12.75">
      <c r="B362" s="192"/>
      <c r="C362" s="340"/>
      <c r="D362" s="340"/>
      <c r="E362" s="177"/>
      <c r="F362" s="167"/>
      <c r="G362" s="106"/>
      <c r="H362" s="188"/>
      <c r="I362" s="120"/>
    </row>
    <row r="363" spans="2:9" ht="12.75">
      <c r="B363" s="117"/>
      <c r="C363" s="340"/>
      <c r="D363" s="340"/>
      <c r="E363" s="162"/>
      <c r="F363" s="106"/>
      <c r="G363" s="106"/>
      <c r="H363" s="188"/>
      <c r="I363" s="120"/>
    </row>
    <row r="364" spans="2:9" ht="12.75">
      <c r="B364" s="117"/>
      <c r="C364" s="340"/>
      <c r="D364" s="340"/>
      <c r="E364" s="162"/>
      <c r="F364" s="106"/>
      <c r="G364" s="106"/>
      <c r="H364" s="188"/>
      <c r="I364" s="120"/>
    </row>
    <row r="365" spans="2:9" ht="12.75">
      <c r="B365" s="117"/>
      <c r="C365" s="340"/>
      <c r="D365" s="340"/>
      <c r="E365" s="162"/>
      <c r="F365" s="106"/>
      <c r="G365" s="106"/>
      <c r="H365" s="188"/>
      <c r="I365" s="120"/>
    </row>
    <row r="366" spans="2:9" ht="12.75">
      <c r="B366" s="117"/>
      <c r="C366" s="340"/>
      <c r="D366" s="340"/>
      <c r="E366" s="162"/>
      <c r="F366" s="106"/>
      <c r="G366" s="106"/>
      <c r="H366" s="188"/>
      <c r="I366" s="120"/>
    </row>
    <row r="367" spans="2:9" ht="12.75">
      <c r="B367" s="117"/>
      <c r="C367" s="340"/>
      <c r="D367" s="340"/>
      <c r="E367" s="162"/>
      <c r="F367" s="106"/>
      <c r="G367" s="106"/>
      <c r="H367" s="188"/>
      <c r="I367" s="120"/>
    </row>
    <row r="368" spans="2:9" ht="12.75">
      <c r="B368" s="117"/>
      <c r="C368" s="340"/>
      <c r="D368" s="340"/>
      <c r="E368" s="162"/>
      <c r="F368" s="106"/>
      <c r="G368" s="106"/>
      <c r="H368" s="188"/>
      <c r="I368" s="120"/>
    </row>
    <row r="369" spans="2:9" ht="12.75">
      <c r="B369" s="117"/>
      <c r="C369" s="340"/>
      <c r="D369" s="340"/>
      <c r="E369" s="162"/>
      <c r="F369" s="106"/>
      <c r="G369" s="106"/>
      <c r="H369" s="188"/>
      <c r="I369" s="120"/>
    </row>
    <row r="370" spans="2:9" ht="12.75">
      <c r="B370" s="105"/>
      <c r="C370" s="340"/>
      <c r="D370" s="340"/>
      <c r="E370" s="106"/>
      <c r="F370" s="106"/>
      <c r="G370" s="106"/>
      <c r="H370" s="188"/>
      <c r="I370" s="120"/>
    </row>
    <row r="371" spans="2:9" ht="12.75">
      <c r="B371" s="105"/>
      <c r="C371" s="106"/>
      <c r="D371" s="106"/>
      <c r="E371" s="139"/>
      <c r="F371" s="106"/>
      <c r="G371" s="106"/>
      <c r="H371" s="188"/>
      <c r="I371" s="123"/>
    </row>
    <row r="372" spans="2:9" ht="12.75">
      <c r="B372" s="105"/>
      <c r="C372" s="106"/>
      <c r="D372" s="106"/>
      <c r="E372" s="106"/>
      <c r="F372" s="106"/>
      <c r="G372" s="106"/>
      <c r="H372" s="106"/>
      <c r="I372" s="120"/>
    </row>
    <row r="373" spans="2:9" ht="12.75">
      <c r="B373" s="105"/>
      <c r="C373" s="106"/>
      <c r="D373" s="106"/>
      <c r="E373" s="107"/>
      <c r="F373" s="106"/>
      <c r="G373" s="106"/>
      <c r="H373" s="106"/>
      <c r="I373" s="120"/>
    </row>
    <row r="374" spans="2:9" ht="12.75">
      <c r="B374" s="105"/>
      <c r="C374" s="106"/>
      <c r="D374" s="106"/>
      <c r="E374" s="107"/>
      <c r="F374" s="106"/>
      <c r="G374" s="106"/>
      <c r="H374" s="106"/>
      <c r="I374" s="120"/>
    </row>
    <row r="375" spans="2:9" ht="12.75">
      <c r="B375" s="105"/>
      <c r="C375" s="106"/>
      <c r="D375" s="106"/>
      <c r="E375" s="107"/>
      <c r="F375" s="106"/>
      <c r="G375" s="106"/>
      <c r="H375" s="106"/>
      <c r="I375" s="123"/>
    </row>
    <row r="376" spans="2:9" ht="12.75">
      <c r="B376" s="105"/>
      <c r="C376" s="106"/>
      <c r="D376" s="106"/>
      <c r="E376" s="107"/>
      <c r="F376" s="106"/>
      <c r="G376" s="106"/>
      <c r="H376" s="106"/>
      <c r="I376" s="120"/>
    </row>
    <row r="377" spans="2:9" ht="12.75">
      <c r="B377" s="105"/>
      <c r="C377" s="106"/>
      <c r="D377" s="106"/>
      <c r="E377" s="107"/>
      <c r="F377" s="106"/>
      <c r="G377" s="106"/>
      <c r="H377" s="106"/>
      <c r="I377" s="120"/>
    </row>
    <row r="378" spans="2:9" ht="13.5" thickBot="1">
      <c r="B378" s="105"/>
      <c r="C378" s="106"/>
      <c r="D378" s="106"/>
      <c r="E378" s="107" t="s">
        <v>43</v>
      </c>
      <c r="F378" s="106"/>
      <c r="G378" s="106"/>
      <c r="H378" s="106"/>
      <c r="I378" s="178">
        <f>I344-I349-I354-I359</f>
        <v>18772.63</v>
      </c>
    </row>
    <row r="379" spans="2:9" ht="13.5" thickTop="1">
      <c r="B379" s="105"/>
      <c r="C379" s="106"/>
      <c r="D379" s="106"/>
      <c r="E379" s="106"/>
      <c r="F379" s="106"/>
      <c r="G379" s="106"/>
      <c r="H379" s="106"/>
      <c r="I379" s="120"/>
    </row>
    <row r="380" spans="2:9" ht="13.5" thickBot="1">
      <c r="B380" s="124"/>
      <c r="C380" s="125"/>
      <c r="D380" s="125"/>
      <c r="E380" s="125"/>
      <c r="F380" s="125"/>
      <c r="G380" s="125"/>
      <c r="H380" s="125"/>
      <c r="I380" s="136"/>
    </row>
    <row r="381" ht="13.5" thickTop="1"/>
    <row r="391" spans="5:9" ht="22.5">
      <c r="E391" s="330" t="s">
        <v>0</v>
      </c>
      <c r="F391" s="330"/>
      <c r="G391" s="330"/>
      <c r="H391" s="330"/>
      <c r="I391" s="330"/>
    </row>
    <row r="392" spans="5:9" ht="12.75">
      <c r="E392" s="332" t="s">
        <v>4</v>
      </c>
      <c r="F392" s="332"/>
      <c r="G392" s="332"/>
      <c r="H392" s="332"/>
      <c r="I392" s="332"/>
    </row>
    <row r="393" spans="5:9" ht="12.75">
      <c r="E393" s="331" t="s">
        <v>113</v>
      </c>
      <c r="F393" s="331"/>
      <c r="G393" s="331"/>
      <c r="H393" s="331"/>
      <c r="I393" s="331"/>
    </row>
    <row r="394" spans="5:9" ht="12.75">
      <c r="E394" s="341"/>
      <c r="F394" s="341"/>
      <c r="G394" s="341"/>
      <c r="H394" s="341"/>
      <c r="I394" s="341"/>
    </row>
    <row r="396" spans="5:7" ht="12.75">
      <c r="E396" s="332"/>
      <c r="F396" s="332"/>
      <c r="G396" s="332"/>
    </row>
    <row r="397" ht="13.5" thickBot="1"/>
    <row r="398" spans="2:9" ht="14.25" thickBot="1" thickTop="1">
      <c r="B398" s="137" t="s">
        <v>37</v>
      </c>
      <c r="C398" s="333"/>
      <c r="D398" s="334"/>
      <c r="E398" s="333" t="s">
        <v>38</v>
      </c>
      <c r="F398" s="335"/>
      <c r="G398" s="334"/>
      <c r="H398" s="137" t="s">
        <v>39</v>
      </c>
      <c r="I398" s="137" t="s">
        <v>1</v>
      </c>
    </row>
    <row r="399" spans="1:9" ht="13.5" thickTop="1">
      <c r="A399" s="103"/>
      <c r="B399" s="127"/>
      <c r="C399" s="128"/>
      <c r="D399" s="128"/>
      <c r="E399" s="128"/>
      <c r="F399" s="128"/>
      <c r="G399" s="128"/>
      <c r="H399" s="128"/>
      <c r="I399" s="129"/>
    </row>
    <row r="400" spans="2:9" ht="12.75">
      <c r="B400" s="105"/>
      <c r="C400" s="106"/>
      <c r="D400" s="106"/>
      <c r="E400" s="107" t="s">
        <v>40</v>
      </c>
      <c r="F400" s="106"/>
      <c r="G400" s="106"/>
      <c r="H400" s="106"/>
      <c r="I400" s="194">
        <v>88465.44</v>
      </c>
    </row>
    <row r="401" spans="2:9" ht="12.75">
      <c r="B401" s="105"/>
      <c r="C401" s="106"/>
      <c r="D401" s="106"/>
      <c r="E401" s="107"/>
      <c r="F401" s="106"/>
      <c r="G401" s="106"/>
      <c r="H401" s="106"/>
      <c r="I401" s="108"/>
    </row>
    <row r="402" spans="2:9" ht="12.75">
      <c r="B402" s="105"/>
      <c r="C402" s="106"/>
      <c r="D402" s="106"/>
      <c r="E402" s="107"/>
      <c r="F402" s="106"/>
      <c r="G402" s="106"/>
      <c r="H402" s="106"/>
      <c r="I402" s="108"/>
    </row>
    <row r="403" spans="2:9" ht="12.75">
      <c r="B403" s="105"/>
      <c r="C403" s="106"/>
      <c r="D403" s="106"/>
      <c r="E403" s="107"/>
      <c r="F403" s="106"/>
      <c r="G403" s="106"/>
      <c r="H403" s="106"/>
      <c r="I403" s="108"/>
    </row>
    <row r="404" spans="2:9" ht="12.75">
      <c r="B404" s="105"/>
      <c r="C404" s="106"/>
      <c r="D404" s="106"/>
      <c r="E404" s="139"/>
      <c r="F404" s="106"/>
      <c r="G404" s="106"/>
      <c r="H404" s="106"/>
      <c r="I404" s="120"/>
    </row>
    <row r="405" spans="2:9" ht="12.75">
      <c r="B405" s="190"/>
      <c r="D405" s="106"/>
      <c r="E405" s="180" t="s">
        <v>86</v>
      </c>
      <c r="F405" s="106"/>
      <c r="G405" s="106"/>
      <c r="H405" s="106"/>
      <c r="I405" s="123">
        <v>0</v>
      </c>
    </row>
    <row r="406" spans="2:9" ht="12.75">
      <c r="B406" s="191"/>
      <c r="C406" s="340"/>
      <c r="D406" s="340"/>
      <c r="E406" s="162"/>
      <c r="F406" s="106"/>
      <c r="G406" s="106"/>
      <c r="H406" s="112"/>
      <c r="I406" s="108"/>
    </row>
    <row r="407" spans="2:9" ht="12.75">
      <c r="B407" s="192"/>
      <c r="C407" s="340"/>
      <c r="D407" s="340"/>
      <c r="E407" s="162"/>
      <c r="F407" s="106"/>
      <c r="G407" s="106"/>
      <c r="H407" s="112"/>
      <c r="I407" s="120"/>
    </row>
    <row r="408" spans="2:9" ht="12.75">
      <c r="B408" s="192"/>
      <c r="C408" s="340"/>
      <c r="D408" s="340"/>
      <c r="E408" s="162"/>
      <c r="F408" s="106"/>
      <c r="G408" s="106"/>
      <c r="H408" s="112"/>
      <c r="I408" s="120"/>
    </row>
    <row r="409" spans="2:9" ht="12.75">
      <c r="B409" s="192"/>
      <c r="C409" s="340"/>
      <c r="D409" s="340"/>
      <c r="E409" s="193"/>
      <c r="F409" s="106"/>
      <c r="G409" s="106"/>
      <c r="H409" s="188"/>
      <c r="I409" s="164"/>
    </row>
    <row r="410" spans="2:9" ht="12.75">
      <c r="B410" s="192"/>
      <c r="C410" s="340"/>
      <c r="D410" s="340"/>
      <c r="E410" s="180" t="s">
        <v>82</v>
      </c>
      <c r="F410" s="106"/>
      <c r="G410" s="106"/>
      <c r="H410" s="188"/>
      <c r="I410" s="164">
        <v>0</v>
      </c>
    </row>
    <row r="411" spans="2:9" ht="12.75">
      <c r="B411" s="192"/>
      <c r="C411" s="340"/>
      <c r="D411" s="340"/>
      <c r="E411" s="177"/>
      <c r="F411" s="167"/>
      <c r="G411" s="106"/>
      <c r="H411" s="188"/>
      <c r="I411" s="164"/>
    </row>
    <row r="412" spans="2:9" ht="12.75">
      <c r="B412" s="192"/>
      <c r="C412" s="340"/>
      <c r="D412" s="340"/>
      <c r="E412" s="177"/>
      <c r="G412" s="106"/>
      <c r="H412" s="188"/>
      <c r="I412" s="164"/>
    </row>
    <row r="413" spans="2:9" ht="12.75">
      <c r="B413" s="192"/>
      <c r="C413" s="340"/>
      <c r="D413" s="340"/>
      <c r="E413" s="162"/>
      <c r="F413" s="106"/>
      <c r="G413" s="106"/>
      <c r="H413" s="188"/>
      <c r="I413" s="164"/>
    </row>
    <row r="414" spans="2:9" ht="12.75">
      <c r="B414" s="192"/>
      <c r="C414" s="340"/>
      <c r="D414" s="340"/>
      <c r="E414" s="193"/>
      <c r="F414" s="106"/>
      <c r="G414" s="106"/>
      <c r="H414" s="188"/>
      <c r="I414" s="164"/>
    </row>
    <row r="415" spans="2:9" ht="12.75">
      <c r="B415" s="192"/>
      <c r="C415" s="340"/>
      <c r="D415" s="340"/>
      <c r="E415" s="183" t="s">
        <v>85</v>
      </c>
      <c r="F415" s="106"/>
      <c r="G415" s="106"/>
      <c r="H415" s="188"/>
      <c r="I415" s="123">
        <v>0</v>
      </c>
    </row>
    <row r="416" spans="2:9" ht="12.75">
      <c r="B416" s="192"/>
      <c r="C416" s="340"/>
      <c r="D416" s="340"/>
      <c r="E416" s="177"/>
      <c r="F416" s="167"/>
      <c r="G416" s="106"/>
      <c r="H416" s="188"/>
      <c r="I416" s="120"/>
    </row>
    <row r="417" spans="2:9" ht="12.75">
      <c r="B417" s="192"/>
      <c r="C417" s="340"/>
      <c r="D417" s="340"/>
      <c r="E417" s="177"/>
      <c r="F417" s="167"/>
      <c r="G417" s="106"/>
      <c r="H417" s="188"/>
      <c r="I417" s="120"/>
    </row>
    <row r="418" spans="2:9" ht="12.75">
      <c r="B418" s="192"/>
      <c r="C418" s="340"/>
      <c r="D418" s="340"/>
      <c r="E418" s="177"/>
      <c r="F418" s="167"/>
      <c r="G418" s="106"/>
      <c r="H418" s="188"/>
      <c r="I418" s="120"/>
    </row>
    <row r="419" spans="2:9" ht="12.75">
      <c r="B419" s="117"/>
      <c r="C419" s="340"/>
      <c r="D419" s="340"/>
      <c r="E419" s="162"/>
      <c r="F419" s="106"/>
      <c r="G419" s="106"/>
      <c r="H419" s="188"/>
      <c r="I419" s="120"/>
    </row>
    <row r="420" spans="2:9" ht="12.75">
      <c r="B420" s="117"/>
      <c r="C420" s="340"/>
      <c r="D420" s="340"/>
      <c r="E420" s="162"/>
      <c r="F420" s="106"/>
      <c r="G420" s="106"/>
      <c r="H420" s="188"/>
      <c r="I420" s="120"/>
    </row>
    <row r="421" spans="2:9" ht="12.75">
      <c r="B421" s="117"/>
      <c r="C421" s="340"/>
      <c r="D421" s="340"/>
      <c r="E421" s="162"/>
      <c r="F421" s="106"/>
      <c r="G421" s="106"/>
      <c r="H421" s="188"/>
      <c r="I421" s="120"/>
    </row>
    <row r="422" spans="2:9" ht="12.75">
      <c r="B422" s="117"/>
      <c r="C422" s="340"/>
      <c r="D422" s="340"/>
      <c r="E422" s="162"/>
      <c r="F422" s="106"/>
      <c r="G422" s="106"/>
      <c r="H422" s="188"/>
      <c r="I422" s="120"/>
    </row>
    <row r="423" spans="2:9" ht="12.75">
      <c r="B423" s="117"/>
      <c r="C423" s="340"/>
      <c r="D423" s="340"/>
      <c r="E423" s="162"/>
      <c r="F423" s="106"/>
      <c r="G423" s="106"/>
      <c r="H423" s="188"/>
      <c r="I423" s="120"/>
    </row>
    <row r="424" spans="2:9" ht="12.75">
      <c r="B424" s="117"/>
      <c r="C424" s="340"/>
      <c r="D424" s="340"/>
      <c r="E424" s="162"/>
      <c r="F424" s="106"/>
      <c r="G424" s="106"/>
      <c r="H424" s="188"/>
      <c r="I424" s="120"/>
    </row>
    <row r="425" spans="2:9" ht="12.75">
      <c r="B425" s="117"/>
      <c r="C425" s="340"/>
      <c r="D425" s="340"/>
      <c r="E425" s="162"/>
      <c r="F425" s="106"/>
      <c r="G425" s="106"/>
      <c r="H425" s="188"/>
      <c r="I425" s="120"/>
    </row>
    <row r="426" spans="2:9" ht="12.75">
      <c r="B426" s="105"/>
      <c r="C426" s="340"/>
      <c r="D426" s="340"/>
      <c r="F426" s="106"/>
      <c r="G426" s="106"/>
      <c r="H426" s="188"/>
      <c r="I426" s="120"/>
    </row>
    <row r="427" spans="2:9" ht="12.75">
      <c r="B427" s="105"/>
      <c r="E427" s="139"/>
      <c r="F427" s="106"/>
      <c r="G427" s="106"/>
      <c r="H427" s="188"/>
      <c r="I427" s="123"/>
    </row>
    <row r="428" spans="2:9" ht="12.75">
      <c r="B428" s="105"/>
      <c r="E428" s="106"/>
      <c r="F428" s="106"/>
      <c r="G428" s="106"/>
      <c r="H428" s="106"/>
      <c r="I428" s="120"/>
    </row>
    <row r="429" spans="2:9" ht="12.75">
      <c r="B429" s="105"/>
      <c r="E429" s="107"/>
      <c r="F429" s="106"/>
      <c r="G429" s="106"/>
      <c r="H429" s="106"/>
      <c r="I429" s="120"/>
    </row>
    <row r="430" spans="2:9" ht="12.75">
      <c r="B430" s="105"/>
      <c r="E430" s="107"/>
      <c r="F430" s="106"/>
      <c r="G430" s="106"/>
      <c r="H430" s="106"/>
      <c r="I430" s="120"/>
    </row>
    <row r="431" spans="2:9" ht="12.75">
      <c r="B431" s="105"/>
      <c r="C431" s="106"/>
      <c r="D431" s="106"/>
      <c r="E431" s="107"/>
      <c r="F431" s="106"/>
      <c r="G431" s="106"/>
      <c r="H431" s="106"/>
      <c r="I431" s="123"/>
    </row>
    <row r="432" spans="2:9" ht="12.75">
      <c r="B432" s="105"/>
      <c r="C432" s="106"/>
      <c r="D432" s="106"/>
      <c r="E432" s="107"/>
      <c r="F432" s="106"/>
      <c r="G432" s="106"/>
      <c r="H432" s="106"/>
      <c r="I432" s="120"/>
    </row>
    <row r="433" spans="2:9" ht="12.75">
      <c r="B433" s="105"/>
      <c r="C433" s="106"/>
      <c r="D433" s="106"/>
      <c r="E433" s="107"/>
      <c r="F433" s="106"/>
      <c r="G433" s="106"/>
      <c r="H433" s="106"/>
      <c r="I433" s="120"/>
    </row>
    <row r="434" spans="2:9" ht="13.5" thickBot="1">
      <c r="B434" s="105"/>
      <c r="C434" s="106"/>
      <c r="D434" s="106"/>
      <c r="E434" s="107" t="s">
        <v>43</v>
      </c>
      <c r="F434" s="106"/>
      <c r="G434" s="106"/>
      <c r="H434" s="106"/>
      <c r="I434" s="178">
        <f>I400-I405-I410+I415</f>
        <v>88465.44</v>
      </c>
    </row>
    <row r="435" spans="2:9" ht="13.5" thickTop="1">
      <c r="B435" s="105"/>
      <c r="C435" s="106"/>
      <c r="D435" s="106"/>
      <c r="E435" s="106"/>
      <c r="F435" s="106"/>
      <c r="G435" s="106"/>
      <c r="H435" s="106"/>
      <c r="I435" s="120"/>
    </row>
    <row r="436" spans="2:9" ht="13.5" thickBot="1">
      <c r="B436" s="124"/>
      <c r="C436" s="125"/>
      <c r="D436" s="125"/>
      <c r="E436" s="125"/>
      <c r="F436" s="125"/>
      <c r="G436" s="125"/>
      <c r="H436" s="125"/>
      <c r="I436" s="136"/>
    </row>
    <row r="437" spans="2:9" ht="13.5" thickTop="1">
      <c r="B437" s="106"/>
      <c r="C437" s="106"/>
      <c r="D437" s="106"/>
      <c r="E437" s="106"/>
      <c r="F437" s="106"/>
      <c r="G437" s="106"/>
      <c r="H437" s="106"/>
      <c r="I437" s="106"/>
    </row>
    <row r="438" spans="2:9" ht="12.75">
      <c r="B438" s="106"/>
      <c r="C438" s="106"/>
      <c r="D438" s="106"/>
      <c r="E438" s="106"/>
      <c r="F438" s="106"/>
      <c r="G438" s="106"/>
      <c r="H438" s="106"/>
      <c r="I438" s="106"/>
    </row>
    <row r="439" spans="2:9" ht="12.75">
      <c r="B439" s="106"/>
      <c r="C439" s="106"/>
      <c r="D439" s="106"/>
      <c r="E439" s="106"/>
      <c r="F439" s="106"/>
      <c r="G439" s="106"/>
      <c r="H439" s="106"/>
      <c r="I439" s="106"/>
    </row>
    <row r="440" spans="2:9" ht="12.75">
      <c r="B440" s="106"/>
      <c r="C440" s="106"/>
      <c r="D440" s="106"/>
      <c r="E440" s="106"/>
      <c r="F440" s="106"/>
      <c r="G440" s="106"/>
      <c r="H440" s="106"/>
      <c r="I440" s="106"/>
    </row>
    <row r="441" spans="2:9" ht="12.75">
      <c r="B441" s="106"/>
      <c r="C441" s="106"/>
      <c r="D441" s="106"/>
      <c r="E441" s="106"/>
      <c r="F441" s="106"/>
      <c r="G441" s="106"/>
      <c r="H441" s="106"/>
      <c r="I441" s="106"/>
    </row>
    <row r="442" spans="2:9" ht="12.75">
      <c r="B442" s="106"/>
      <c r="C442" s="106"/>
      <c r="D442" s="106"/>
      <c r="E442" s="106"/>
      <c r="F442" s="106"/>
      <c r="G442" s="106"/>
      <c r="H442" s="106"/>
      <c r="I442" s="106"/>
    </row>
    <row r="443" spans="2:9" ht="12.75">
      <c r="B443" s="106"/>
      <c r="C443" s="106"/>
      <c r="D443" s="106"/>
      <c r="E443" s="106"/>
      <c r="F443" s="106"/>
      <c r="G443" s="106"/>
      <c r="H443" s="106"/>
      <c r="I443" s="106"/>
    </row>
    <row r="444" spans="2:9" ht="12.75">
      <c r="B444" s="106"/>
      <c r="C444" s="106"/>
      <c r="D444" s="106"/>
      <c r="E444" s="106"/>
      <c r="F444" s="106"/>
      <c r="G444" s="106"/>
      <c r="H444" s="106"/>
      <c r="I444" s="106"/>
    </row>
    <row r="445" spans="2:9" ht="12.75">
      <c r="B445" s="106"/>
      <c r="C445" s="106"/>
      <c r="D445" s="106"/>
      <c r="E445" s="106"/>
      <c r="F445" s="106"/>
      <c r="G445" s="106"/>
      <c r="H445" s="106"/>
      <c r="I445" s="106"/>
    </row>
    <row r="448" spans="5:9" ht="22.5">
      <c r="E448" s="330" t="s">
        <v>0</v>
      </c>
      <c r="F448" s="330"/>
      <c r="G448" s="330"/>
      <c r="H448" s="330"/>
      <c r="I448" s="330"/>
    </row>
    <row r="449" spans="5:9" ht="12.75">
      <c r="E449" s="332" t="s">
        <v>4</v>
      </c>
      <c r="F449" s="332"/>
      <c r="G449" s="332"/>
      <c r="H449" s="332"/>
      <c r="I449" s="332"/>
    </row>
    <row r="450" spans="5:9" ht="12.75">
      <c r="E450" s="331" t="s">
        <v>113</v>
      </c>
      <c r="F450" s="331"/>
      <c r="G450" s="331"/>
      <c r="H450" s="331"/>
      <c r="I450" s="331"/>
    </row>
    <row r="451" spans="5:9" ht="12.75">
      <c r="E451" s="341"/>
      <c r="F451" s="341"/>
      <c r="G451" s="341"/>
      <c r="H451" s="341"/>
      <c r="I451" s="341"/>
    </row>
    <row r="453" spans="5:7" ht="12.75">
      <c r="E453" s="332"/>
      <c r="F453" s="332"/>
      <c r="G453" s="332"/>
    </row>
    <row r="454" ht="13.5" thickBot="1"/>
    <row r="455" spans="2:9" ht="14.25" thickBot="1" thickTop="1">
      <c r="B455" s="137" t="s">
        <v>37</v>
      </c>
      <c r="C455" s="333"/>
      <c r="D455" s="334"/>
      <c r="E455" s="333" t="s">
        <v>38</v>
      </c>
      <c r="F455" s="335"/>
      <c r="G455" s="334"/>
      <c r="H455" s="137" t="s">
        <v>39</v>
      </c>
      <c r="I455" s="137" t="s">
        <v>1</v>
      </c>
    </row>
    <row r="456" spans="1:9" ht="13.5" thickTop="1">
      <c r="A456" s="103"/>
      <c r="B456" s="127"/>
      <c r="C456" s="128"/>
      <c r="D456" s="128"/>
      <c r="E456" s="128"/>
      <c r="F456" s="128"/>
      <c r="G456" s="128"/>
      <c r="H456" s="128"/>
      <c r="I456" s="129"/>
    </row>
    <row r="457" spans="2:9" ht="12.75">
      <c r="B457" s="105"/>
      <c r="C457" s="106"/>
      <c r="D457" s="106"/>
      <c r="E457" s="107" t="s">
        <v>40</v>
      </c>
      <c r="F457" s="106"/>
      <c r="G457" s="106"/>
      <c r="H457" s="106"/>
      <c r="I457" s="138">
        <v>169179.5</v>
      </c>
    </row>
    <row r="458" spans="2:9" ht="12.75">
      <c r="B458" s="105"/>
      <c r="C458" s="106"/>
      <c r="D458" s="106"/>
      <c r="E458" s="107"/>
      <c r="F458" s="106"/>
      <c r="G458" s="106"/>
      <c r="H458" s="106"/>
      <c r="I458" s="108"/>
    </row>
    <row r="459" spans="2:9" ht="12.75">
      <c r="B459" s="105"/>
      <c r="C459" s="106"/>
      <c r="D459" s="106"/>
      <c r="E459" s="107"/>
      <c r="F459" s="106"/>
      <c r="G459" s="106"/>
      <c r="H459" s="106"/>
      <c r="I459" s="108"/>
    </row>
    <row r="460" spans="2:9" ht="12.75">
      <c r="B460" s="105"/>
      <c r="C460" s="106"/>
      <c r="D460" s="106"/>
      <c r="E460" s="139"/>
      <c r="F460" s="106"/>
      <c r="G460" s="106"/>
      <c r="H460" s="106"/>
      <c r="I460" s="120"/>
    </row>
    <row r="461" spans="2:9" ht="12.75">
      <c r="B461" s="190"/>
      <c r="D461" s="106"/>
      <c r="E461" s="180" t="s">
        <v>86</v>
      </c>
      <c r="F461" s="106"/>
      <c r="G461" s="106"/>
      <c r="H461" s="106"/>
      <c r="I461" s="123">
        <v>0</v>
      </c>
    </row>
    <row r="462" spans="2:9" ht="12.75">
      <c r="B462" s="191"/>
      <c r="C462" s="340"/>
      <c r="D462" s="340"/>
      <c r="E462" s="162"/>
      <c r="F462" s="106"/>
      <c r="G462" s="106"/>
      <c r="H462" s="112"/>
      <c r="I462" s="108"/>
    </row>
    <row r="463" spans="2:9" ht="12.75">
      <c r="B463" s="192"/>
      <c r="C463" s="340"/>
      <c r="D463" s="340"/>
      <c r="E463" s="162"/>
      <c r="F463" s="106"/>
      <c r="G463" s="106"/>
      <c r="H463" s="112"/>
      <c r="I463" s="120"/>
    </row>
    <row r="464" spans="2:9" ht="12.75">
      <c r="B464" s="192"/>
      <c r="C464" s="340"/>
      <c r="D464" s="340"/>
      <c r="E464" s="162"/>
      <c r="F464" s="106"/>
      <c r="G464" s="106"/>
      <c r="H464" s="112"/>
      <c r="I464" s="120"/>
    </row>
    <row r="465" spans="2:9" ht="12.75">
      <c r="B465" s="192"/>
      <c r="C465" s="340"/>
      <c r="D465" s="340"/>
      <c r="E465" s="193"/>
      <c r="F465" s="106"/>
      <c r="G465" s="106"/>
      <c r="H465" s="188"/>
      <c r="I465" s="164"/>
    </row>
    <row r="466" spans="2:9" ht="12.75">
      <c r="B466" s="192"/>
      <c r="C466" s="340"/>
      <c r="D466" s="340"/>
      <c r="E466" s="180" t="s">
        <v>82</v>
      </c>
      <c r="F466" s="106"/>
      <c r="G466" s="106"/>
      <c r="H466" s="188"/>
      <c r="I466" s="164">
        <v>0</v>
      </c>
    </row>
    <row r="467" spans="2:9" ht="12.75">
      <c r="B467" s="192"/>
      <c r="C467" s="340"/>
      <c r="D467" s="340"/>
      <c r="E467" s="177"/>
      <c r="F467" s="167"/>
      <c r="G467" s="106"/>
      <c r="H467" s="188"/>
      <c r="I467" s="164"/>
    </row>
    <row r="468" spans="2:9" ht="12.75">
      <c r="B468" s="192"/>
      <c r="C468" s="340"/>
      <c r="D468" s="340"/>
      <c r="E468" s="177"/>
      <c r="G468" s="106"/>
      <c r="H468" s="188"/>
      <c r="I468" s="164"/>
    </row>
    <row r="469" spans="2:9" ht="12.75">
      <c r="B469" s="192"/>
      <c r="C469" s="340"/>
      <c r="D469" s="340"/>
      <c r="E469" s="162"/>
      <c r="F469" s="106"/>
      <c r="G469" s="106"/>
      <c r="H469" s="188"/>
      <c r="I469" s="164"/>
    </row>
    <row r="470" spans="2:9" ht="12.75">
      <c r="B470" s="192"/>
      <c r="C470" s="340"/>
      <c r="D470" s="340"/>
      <c r="E470" s="193"/>
      <c r="F470" s="106"/>
      <c r="G470" s="106"/>
      <c r="H470" s="188"/>
      <c r="I470" s="164"/>
    </row>
    <row r="471" spans="2:9" ht="12.75">
      <c r="B471" s="192"/>
      <c r="C471" s="340"/>
      <c r="D471" s="340"/>
      <c r="E471" s="183" t="s">
        <v>85</v>
      </c>
      <c r="F471" s="106"/>
      <c r="G471" s="106"/>
      <c r="H471" s="188"/>
      <c r="I471" s="123">
        <v>0</v>
      </c>
    </row>
    <row r="472" spans="2:9" ht="12.75">
      <c r="B472" s="192"/>
      <c r="C472" s="340"/>
      <c r="D472" s="340"/>
      <c r="E472" s="177"/>
      <c r="F472" s="167"/>
      <c r="G472" s="106"/>
      <c r="H472" s="188"/>
      <c r="I472" s="120"/>
    </row>
    <row r="473" spans="2:9" ht="12.75">
      <c r="B473" s="192"/>
      <c r="C473" s="340"/>
      <c r="D473" s="340"/>
      <c r="E473" s="177"/>
      <c r="F473" s="167"/>
      <c r="G473" s="106"/>
      <c r="H473" s="188"/>
      <c r="I473" s="120"/>
    </row>
    <row r="474" spans="2:9" ht="12.75">
      <c r="B474" s="192"/>
      <c r="C474" s="340"/>
      <c r="D474" s="340"/>
      <c r="E474" s="177"/>
      <c r="F474" s="167"/>
      <c r="G474" s="106"/>
      <c r="H474" s="188"/>
      <c r="I474" s="120"/>
    </row>
    <row r="475" spans="2:9" ht="12.75">
      <c r="B475" s="117"/>
      <c r="C475" s="340"/>
      <c r="D475" s="340"/>
      <c r="E475" s="162"/>
      <c r="F475" s="106"/>
      <c r="G475" s="106"/>
      <c r="H475" s="188"/>
      <c r="I475" s="120"/>
    </row>
    <row r="476" spans="2:9" ht="12.75">
      <c r="B476" s="117"/>
      <c r="C476" s="340"/>
      <c r="D476" s="340"/>
      <c r="E476" s="162"/>
      <c r="F476" s="106"/>
      <c r="G476" s="106"/>
      <c r="H476" s="188"/>
      <c r="I476" s="120"/>
    </row>
    <row r="477" spans="2:9" ht="12.75">
      <c r="B477" s="117"/>
      <c r="C477" s="340"/>
      <c r="D477" s="340"/>
      <c r="E477" s="162"/>
      <c r="F477" s="106"/>
      <c r="G477" s="106"/>
      <c r="H477" s="188"/>
      <c r="I477" s="120"/>
    </row>
    <row r="478" spans="2:9" ht="12.75">
      <c r="B478" s="117"/>
      <c r="C478" s="340"/>
      <c r="D478" s="340"/>
      <c r="E478" s="162"/>
      <c r="F478" s="106"/>
      <c r="G478" s="106"/>
      <c r="H478" s="188"/>
      <c r="I478" s="120"/>
    </row>
    <row r="479" spans="2:9" ht="12.75">
      <c r="B479" s="117"/>
      <c r="C479" s="340"/>
      <c r="D479" s="340"/>
      <c r="E479" s="162"/>
      <c r="F479" s="106"/>
      <c r="G479" s="106"/>
      <c r="H479" s="188"/>
      <c r="I479" s="120"/>
    </row>
    <row r="480" spans="2:9" ht="12.75">
      <c r="B480" s="105"/>
      <c r="C480" s="340"/>
      <c r="D480" s="340"/>
      <c r="F480" s="106"/>
      <c r="G480" s="106"/>
      <c r="H480" s="188"/>
      <c r="I480" s="120"/>
    </row>
    <row r="481" spans="2:9" ht="12.75">
      <c r="B481" s="105"/>
      <c r="E481" s="139"/>
      <c r="F481" s="106"/>
      <c r="G481" s="106"/>
      <c r="H481" s="188"/>
      <c r="I481" s="123"/>
    </row>
    <row r="482" spans="2:9" ht="12.75">
      <c r="B482" s="105"/>
      <c r="E482" s="106"/>
      <c r="F482" s="106"/>
      <c r="G482" s="106"/>
      <c r="H482" s="106"/>
      <c r="I482" s="120"/>
    </row>
    <row r="483" spans="2:9" ht="12.75">
      <c r="B483" s="105"/>
      <c r="E483" s="107"/>
      <c r="F483" s="106"/>
      <c r="G483" s="106"/>
      <c r="H483" s="106"/>
      <c r="I483" s="120"/>
    </row>
    <row r="484" spans="2:9" ht="12.75">
      <c r="B484" s="105"/>
      <c r="E484" s="107"/>
      <c r="F484" s="106"/>
      <c r="G484" s="106"/>
      <c r="H484" s="106"/>
      <c r="I484" s="120"/>
    </row>
    <row r="485" spans="2:9" ht="12.75">
      <c r="B485" s="105"/>
      <c r="C485" s="106"/>
      <c r="D485" s="106"/>
      <c r="E485" s="107"/>
      <c r="F485" s="106"/>
      <c r="G485" s="106"/>
      <c r="H485" s="106"/>
      <c r="I485" s="123"/>
    </row>
    <row r="486" spans="2:9" ht="12.75">
      <c r="B486" s="105"/>
      <c r="C486" s="106"/>
      <c r="D486" s="106"/>
      <c r="E486" s="107"/>
      <c r="F486" s="106"/>
      <c r="G486" s="106"/>
      <c r="H486" s="106"/>
      <c r="I486" s="120"/>
    </row>
    <row r="487" spans="2:9" ht="12.75">
      <c r="B487" s="105"/>
      <c r="C487" s="106"/>
      <c r="D487" s="106"/>
      <c r="E487" s="107"/>
      <c r="F487" s="106"/>
      <c r="G487" s="106"/>
      <c r="H487" s="106"/>
      <c r="I487" s="120"/>
    </row>
    <row r="488" spans="2:9" ht="13.5" thickBot="1">
      <c r="B488" s="105"/>
      <c r="C488" s="106"/>
      <c r="D488" s="106"/>
      <c r="E488" s="107" t="s">
        <v>43</v>
      </c>
      <c r="F488" s="106"/>
      <c r="G488" s="106"/>
      <c r="H488" s="106"/>
      <c r="I488" s="178">
        <f>I457</f>
        <v>169179.5</v>
      </c>
    </row>
    <row r="489" spans="2:9" ht="13.5" thickTop="1">
      <c r="B489" s="105"/>
      <c r="C489" s="106"/>
      <c r="D489" s="106"/>
      <c r="E489" s="106"/>
      <c r="F489" s="106"/>
      <c r="G489" s="106"/>
      <c r="H489" s="106"/>
      <c r="I489" s="120"/>
    </row>
    <row r="490" spans="2:9" ht="13.5" thickBot="1">
      <c r="B490" s="124"/>
      <c r="C490" s="125"/>
      <c r="D490" s="125"/>
      <c r="E490" s="125"/>
      <c r="F490" s="125"/>
      <c r="G490" s="125"/>
      <c r="H490" s="125"/>
      <c r="I490" s="136"/>
    </row>
    <row r="491" spans="2:9" ht="13.5" thickTop="1">
      <c r="B491" s="106"/>
      <c r="C491" s="106"/>
      <c r="D491" s="106"/>
      <c r="E491" s="106"/>
      <c r="F491" s="106"/>
      <c r="G491" s="106"/>
      <c r="H491" s="106"/>
      <c r="I491" s="106"/>
    </row>
    <row r="492" spans="2:9" ht="12.75">
      <c r="B492" s="106"/>
      <c r="C492" s="106"/>
      <c r="D492" s="106"/>
      <c r="E492" s="106"/>
      <c r="F492" s="106"/>
      <c r="G492" s="106"/>
      <c r="H492" s="106"/>
      <c r="I492" s="106"/>
    </row>
    <row r="493" spans="2:9" ht="12.75">
      <c r="B493" s="106"/>
      <c r="C493" s="106"/>
      <c r="D493" s="106"/>
      <c r="E493" s="106"/>
      <c r="F493" s="106"/>
      <c r="G493" s="106"/>
      <c r="H493" s="106"/>
      <c r="I493" s="106"/>
    </row>
    <row r="494" spans="2:9" ht="12.75">
      <c r="B494" s="106"/>
      <c r="C494" s="106"/>
      <c r="D494" s="106"/>
      <c r="E494" s="106"/>
      <c r="F494" s="106"/>
      <c r="G494" s="106"/>
      <c r="H494" s="106"/>
      <c r="I494" s="106"/>
    </row>
    <row r="495" spans="2:9" ht="12.75">
      <c r="B495" s="106"/>
      <c r="C495" s="106"/>
      <c r="D495" s="106"/>
      <c r="E495" s="106"/>
      <c r="F495" s="106"/>
      <c r="G495" s="106"/>
      <c r="H495" s="106"/>
      <c r="I495" s="106"/>
    </row>
    <row r="496" spans="2:9" ht="12.75">
      <c r="B496" s="106"/>
      <c r="C496" s="106"/>
      <c r="D496" s="106"/>
      <c r="E496" s="106"/>
      <c r="F496" s="106"/>
      <c r="G496" s="106"/>
      <c r="H496" s="106"/>
      <c r="I496" s="106"/>
    </row>
    <row r="497" spans="2:9" ht="12.75">
      <c r="B497" s="106"/>
      <c r="C497" s="106"/>
      <c r="D497" s="106"/>
      <c r="E497" s="106"/>
      <c r="F497" s="106"/>
      <c r="G497" s="106"/>
      <c r="H497" s="106"/>
      <c r="I497" s="106"/>
    </row>
    <row r="498" spans="2:9" ht="12.75">
      <c r="B498" s="106"/>
      <c r="C498" s="106"/>
      <c r="D498" s="106"/>
      <c r="E498" s="106"/>
      <c r="F498" s="106"/>
      <c r="G498" s="106"/>
      <c r="H498" s="106"/>
      <c r="I498" s="106"/>
    </row>
    <row r="499" spans="2:9" ht="12.75">
      <c r="B499" s="106"/>
      <c r="C499" s="106"/>
      <c r="D499" s="106"/>
      <c r="E499" s="106"/>
      <c r="F499" s="106"/>
      <c r="G499" s="106"/>
      <c r="H499" s="106"/>
      <c r="I499" s="106"/>
    </row>
    <row r="501" spans="5:9" ht="22.5">
      <c r="E501" s="330" t="s">
        <v>0</v>
      </c>
      <c r="F501" s="330"/>
      <c r="G501" s="330"/>
      <c r="H501" s="330"/>
      <c r="I501" s="330"/>
    </row>
    <row r="502" spans="5:9" ht="12.75">
      <c r="E502" s="332" t="s">
        <v>4</v>
      </c>
      <c r="F502" s="332"/>
      <c r="G502" s="332"/>
      <c r="H502" s="332"/>
      <c r="I502" s="332"/>
    </row>
    <row r="503" spans="5:9" ht="12.75">
      <c r="E503" s="331" t="s">
        <v>113</v>
      </c>
      <c r="F503" s="331"/>
      <c r="G503" s="331"/>
      <c r="H503" s="331"/>
      <c r="I503" s="331"/>
    </row>
    <row r="504" spans="5:9" ht="12.75">
      <c r="E504" s="341"/>
      <c r="F504" s="341"/>
      <c r="G504" s="341"/>
      <c r="H504" s="341"/>
      <c r="I504" s="341"/>
    </row>
    <row r="506" ht="13.5" thickBot="1"/>
    <row r="507" spans="1:9" ht="14.25" thickBot="1" thickTop="1">
      <c r="A507" s="103"/>
      <c r="B507" s="137" t="s">
        <v>37</v>
      </c>
      <c r="C507" s="333"/>
      <c r="D507" s="334"/>
      <c r="E507" s="333" t="s">
        <v>38</v>
      </c>
      <c r="F507" s="335"/>
      <c r="G507" s="334"/>
      <c r="H507" s="137" t="s">
        <v>39</v>
      </c>
      <c r="I507" s="137" t="s">
        <v>1</v>
      </c>
    </row>
    <row r="508" spans="2:9" ht="13.5" thickTop="1">
      <c r="B508" s="127"/>
      <c r="C508" s="128"/>
      <c r="D508" s="128"/>
      <c r="E508" s="128"/>
      <c r="F508" s="128"/>
      <c r="G508" s="128"/>
      <c r="H508" s="128"/>
      <c r="I508" s="129"/>
    </row>
    <row r="509" spans="2:9" ht="12.75">
      <c r="B509" s="105"/>
      <c r="C509" s="106"/>
      <c r="D509" s="106"/>
      <c r="E509" s="107" t="s">
        <v>40</v>
      </c>
      <c r="F509" s="106"/>
      <c r="G509" s="106"/>
      <c r="H509" s="106"/>
      <c r="I509" s="138">
        <v>410900.28</v>
      </c>
    </row>
    <row r="510" spans="2:9" ht="12.75">
      <c r="B510" s="105"/>
      <c r="C510" s="106"/>
      <c r="D510" s="106"/>
      <c r="E510" s="107"/>
      <c r="F510" s="106"/>
      <c r="G510" s="106"/>
      <c r="H510" s="106"/>
      <c r="I510" s="108"/>
    </row>
    <row r="511" spans="2:9" ht="12.75">
      <c r="B511" s="105"/>
      <c r="C511" s="106"/>
      <c r="D511" s="106"/>
      <c r="E511" s="107"/>
      <c r="F511" s="106"/>
      <c r="G511" s="106"/>
      <c r="H511" s="106"/>
      <c r="I511" s="108"/>
    </row>
    <row r="512" spans="2:9" ht="12.75">
      <c r="B512" s="105"/>
      <c r="C512" s="106"/>
      <c r="D512" s="106"/>
      <c r="E512" s="139"/>
      <c r="F512" s="106"/>
      <c r="G512" s="106"/>
      <c r="H512" s="106"/>
      <c r="I512" s="120"/>
    </row>
    <row r="513" spans="2:9" ht="12.75">
      <c r="B513" s="190"/>
      <c r="D513" s="106"/>
      <c r="E513" s="180" t="s">
        <v>86</v>
      </c>
      <c r="F513" s="106"/>
      <c r="G513" s="106"/>
      <c r="H513" s="106"/>
      <c r="I513" s="123">
        <f>SUM(H515:H537)</f>
        <v>351257.0899999999</v>
      </c>
    </row>
    <row r="514" spans="2:9" ht="12.75">
      <c r="B514" s="191"/>
      <c r="C514" s="340"/>
      <c r="D514" s="340"/>
      <c r="E514" s="162"/>
      <c r="F514" s="106"/>
      <c r="G514" s="106"/>
      <c r="H514" s="112"/>
      <c r="I514" s="108"/>
    </row>
    <row r="515" spans="2:9" ht="12.75">
      <c r="B515" s="246">
        <v>41081</v>
      </c>
      <c r="C515" s="222"/>
      <c r="D515" s="162" t="s">
        <v>144</v>
      </c>
      <c r="E515" s="162"/>
      <c r="F515" s="162"/>
      <c r="G515" s="106"/>
      <c r="H515" s="247">
        <v>44556</v>
      </c>
      <c r="I515" s="120"/>
    </row>
    <row r="516" spans="2:9" ht="12.75">
      <c r="B516" s="248">
        <v>41082</v>
      </c>
      <c r="C516" s="222"/>
      <c r="D516" s="63" t="s">
        <v>144</v>
      </c>
      <c r="E516" s="162"/>
      <c r="F516" s="162"/>
      <c r="G516" s="106"/>
      <c r="H516" s="251">
        <v>3960</v>
      </c>
      <c r="I516" s="120"/>
    </row>
    <row r="517" spans="2:9" ht="12.75">
      <c r="B517" s="248">
        <v>41085</v>
      </c>
      <c r="C517" s="222"/>
      <c r="D517" s="63" t="s">
        <v>145</v>
      </c>
      <c r="E517" s="162"/>
      <c r="F517" s="162"/>
      <c r="G517" s="106"/>
      <c r="H517" s="251">
        <v>1500</v>
      </c>
      <c r="I517" s="120"/>
    </row>
    <row r="518" spans="2:9" ht="12.75">
      <c r="B518" s="248">
        <v>41087</v>
      </c>
      <c r="C518" s="17"/>
      <c r="D518" s="63" t="s">
        <v>146</v>
      </c>
      <c r="E518" s="162"/>
      <c r="F518" s="162"/>
      <c r="G518" s="106"/>
      <c r="H518" s="251">
        <v>104310</v>
      </c>
      <c r="I518" s="120"/>
    </row>
    <row r="519" spans="2:9" ht="12.75">
      <c r="B519" s="248">
        <v>41088</v>
      </c>
      <c r="C519" s="17"/>
      <c r="D519" s="63" t="s">
        <v>147</v>
      </c>
      <c r="E519" s="162"/>
      <c r="F519" s="162"/>
      <c r="G519" s="106"/>
      <c r="H519" s="251">
        <v>30700</v>
      </c>
      <c r="I519" s="120"/>
    </row>
    <row r="520" spans="2:9" ht="12.75">
      <c r="B520" s="233">
        <v>41088</v>
      </c>
      <c r="C520" s="111"/>
      <c r="D520" s="63" t="s">
        <v>148</v>
      </c>
      <c r="E520" s="162"/>
      <c r="F520" s="162"/>
      <c r="G520" s="106"/>
      <c r="H520" s="251">
        <v>1200</v>
      </c>
      <c r="I520" s="120"/>
    </row>
    <row r="521" spans="2:9" ht="12.75">
      <c r="B521" s="233">
        <v>41089</v>
      </c>
      <c r="C521" s="111"/>
      <c r="D521" s="63" t="s">
        <v>149</v>
      </c>
      <c r="E521" s="162"/>
      <c r="F521" s="162"/>
      <c r="G521" s="106"/>
      <c r="H521" s="251">
        <v>27414</v>
      </c>
      <c r="I521" s="120"/>
    </row>
    <row r="522" spans="2:9" ht="12.75">
      <c r="B522" s="233">
        <v>41089</v>
      </c>
      <c r="C522" s="111"/>
      <c r="D522" s="162" t="s">
        <v>119</v>
      </c>
      <c r="E522" s="162"/>
      <c r="F522" s="162"/>
      <c r="G522" s="106"/>
      <c r="H522" s="249">
        <v>4460</v>
      </c>
      <c r="I522" s="120"/>
    </row>
    <row r="523" spans="2:9" ht="12.75">
      <c r="B523" s="233">
        <v>41089</v>
      </c>
      <c r="C523" s="111"/>
      <c r="D523" s="162" t="s">
        <v>119</v>
      </c>
      <c r="E523" s="162"/>
      <c r="F523" s="162"/>
      <c r="G523" s="106"/>
      <c r="H523" s="249">
        <v>19000</v>
      </c>
      <c r="I523" s="120"/>
    </row>
    <row r="524" spans="2:9" ht="12.75">
      <c r="B524" s="233">
        <v>41089</v>
      </c>
      <c r="C524" s="111"/>
      <c r="D524" s="162" t="s">
        <v>119</v>
      </c>
      <c r="E524" s="162"/>
      <c r="F524" s="162"/>
      <c r="G524" s="106"/>
      <c r="H524" s="249">
        <v>7750</v>
      </c>
      <c r="I524" s="120"/>
    </row>
    <row r="525" spans="2:9" ht="12.75">
      <c r="B525" s="233">
        <v>41089</v>
      </c>
      <c r="C525" s="111"/>
      <c r="D525" s="162" t="s">
        <v>118</v>
      </c>
      <c r="E525" s="162"/>
      <c r="F525" s="162"/>
      <c r="G525" s="106"/>
      <c r="H525" s="249">
        <v>580</v>
      </c>
      <c r="I525" s="120"/>
    </row>
    <row r="526" spans="2:9" ht="12.75">
      <c r="B526" s="233">
        <v>41089</v>
      </c>
      <c r="C526" s="111"/>
      <c r="D526" s="162" t="s">
        <v>150</v>
      </c>
      <c r="E526" s="162"/>
      <c r="F526" s="162"/>
      <c r="G526" s="106"/>
      <c r="H526" s="249">
        <v>544</v>
      </c>
      <c r="I526" s="120"/>
    </row>
    <row r="527" spans="2:9" ht="12.75">
      <c r="B527" s="233">
        <v>41089</v>
      </c>
      <c r="C527" s="111"/>
      <c r="D527" s="162" t="s">
        <v>151</v>
      </c>
      <c r="E527" s="162"/>
      <c r="F527" s="162"/>
      <c r="G527" s="106"/>
      <c r="H527" s="249">
        <v>53000</v>
      </c>
      <c r="I527" s="120"/>
    </row>
    <row r="528" spans="2:9" ht="12.75">
      <c r="B528" s="233">
        <v>41089</v>
      </c>
      <c r="C528" s="111"/>
      <c r="D528" s="162" t="s">
        <v>117</v>
      </c>
      <c r="E528" s="162"/>
      <c r="F528" s="162"/>
      <c r="G528" s="106"/>
      <c r="H528" s="249">
        <v>3137.98</v>
      </c>
      <c r="I528" s="120"/>
    </row>
    <row r="529" spans="2:9" ht="12.75">
      <c r="B529" s="233">
        <v>41089</v>
      </c>
      <c r="C529" s="111"/>
      <c r="D529" s="162" t="s">
        <v>152</v>
      </c>
      <c r="E529" s="162"/>
      <c r="F529" s="162"/>
      <c r="G529" s="106"/>
      <c r="H529" s="249">
        <v>4073.49</v>
      </c>
      <c r="I529" s="120"/>
    </row>
    <row r="530" spans="2:9" ht="12.75">
      <c r="B530" s="233">
        <v>41089</v>
      </c>
      <c r="C530" s="111"/>
      <c r="D530" s="162" t="s">
        <v>152</v>
      </c>
      <c r="E530" s="162"/>
      <c r="F530" s="162"/>
      <c r="G530" s="106"/>
      <c r="H530" s="249">
        <v>9412.95</v>
      </c>
      <c r="I530" s="120"/>
    </row>
    <row r="531" spans="2:9" ht="12.75">
      <c r="B531" s="233">
        <v>41089</v>
      </c>
      <c r="C531" s="111"/>
      <c r="D531" s="162" t="s">
        <v>117</v>
      </c>
      <c r="E531" s="162"/>
      <c r="F531" s="162"/>
      <c r="G531" s="106"/>
      <c r="H531" s="249">
        <v>3000</v>
      </c>
      <c r="I531" s="120"/>
    </row>
    <row r="532" spans="2:9" ht="12.75">
      <c r="B532" s="233">
        <v>41089</v>
      </c>
      <c r="C532" s="111"/>
      <c r="D532" s="162" t="s">
        <v>153</v>
      </c>
      <c r="E532" s="162"/>
      <c r="F532" s="162"/>
      <c r="G532" s="106"/>
      <c r="H532" s="249">
        <v>15837.41</v>
      </c>
      <c r="I532" s="120"/>
    </row>
    <row r="533" spans="2:9" ht="12.75">
      <c r="B533" s="233">
        <v>41089</v>
      </c>
      <c r="C533" s="111"/>
      <c r="D533" s="162" t="s">
        <v>150</v>
      </c>
      <c r="E533" s="162"/>
      <c r="F533" s="162"/>
      <c r="G533" s="106"/>
      <c r="H533" s="249">
        <v>4506</v>
      </c>
      <c r="I533" s="120"/>
    </row>
    <row r="534" spans="2:9" ht="12.75">
      <c r="B534" s="233">
        <v>41089</v>
      </c>
      <c r="C534" s="111"/>
      <c r="D534" s="162" t="s">
        <v>150</v>
      </c>
      <c r="E534" s="162"/>
      <c r="F534" s="162"/>
      <c r="G534" s="106"/>
      <c r="H534" s="249">
        <v>750</v>
      </c>
      <c r="I534" s="120"/>
    </row>
    <row r="535" spans="2:9" ht="12.75">
      <c r="B535" s="233">
        <v>41089</v>
      </c>
      <c r="C535" s="111"/>
      <c r="D535" s="63" t="s">
        <v>154</v>
      </c>
      <c r="E535" s="162"/>
      <c r="F535" s="162"/>
      <c r="G535" s="106"/>
      <c r="H535" s="252">
        <v>163.35</v>
      </c>
      <c r="I535" s="120"/>
    </row>
    <row r="536" spans="2:9" ht="12.75">
      <c r="B536" s="233">
        <v>41089</v>
      </c>
      <c r="C536" s="111"/>
      <c r="D536" s="63" t="s">
        <v>154</v>
      </c>
      <c r="E536" s="162"/>
      <c r="F536" s="162"/>
      <c r="G536" s="106"/>
      <c r="H536" s="250">
        <v>1239.99</v>
      </c>
      <c r="I536" s="120"/>
    </row>
    <row r="537" spans="2:9" ht="12.75">
      <c r="B537" s="233">
        <v>41089</v>
      </c>
      <c r="C537" s="111"/>
      <c r="D537" s="63" t="s">
        <v>155</v>
      </c>
      <c r="E537" s="162"/>
      <c r="F537" s="162"/>
      <c r="G537" s="106"/>
      <c r="H537" s="250">
        <v>10161.92</v>
      </c>
      <c r="I537" s="120"/>
    </row>
    <row r="538" spans="2:9" ht="14.25">
      <c r="B538" s="213"/>
      <c r="C538" s="253"/>
      <c r="D538" s="162"/>
      <c r="E538" s="147"/>
      <c r="F538" s="147"/>
      <c r="G538" s="206"/>
      <c r="H538" s="112"/>
      <c r="I538" s="120"/>
    </row>
    <row r="539" spans="2:9" ht="12.75">
      <c r="B539" s="192"/>
      <c r="C539" s="340"/>
      <c r="D539" s="340"/>
      <c r="E539" s="162"/>
      <c r="F539" s="106"/>
      <c r="G539" s="106"/>
      <c r="H539" s="112"/>
      <c r="I539" s="120"/>
    </row>
    <row r="540" spans="2:9" ht="12.75">
      <c r="B540" s="192"/>
      <c r="C540" s="340"/>
      <c r="D540" s="340"/>
      <c r="E540" s="193"/>
      <c r="F540" s="106"/>
      <c r="G540" s="106"/>
      <c r="H540" s="188"/>
      <c r="I540" s="164"/>
    </row>
    <row r="541" spans="2:9" ht="12.75">
      <c r="B541" s="192"/>
      <c r="C541" s="340"/>
      <c r="D541" s="340"/>
      <c r="E541" s="180" t="s">
        <v>82</v>
      </c>
      <c r="F541" s="106"/>
      <c r="G541" s="106"/>
      <c r="H541" s="188"/>
      <c r="I541" s="164">
        <f>SUM(H542)</f>
        <v>0</v>
      </c>
    </row>
    <row r="542" spans="2:9" ht="12.75">
      <c r="B542" s="192"/>
      <c r="C542" s="340"/>
      <c r="D542" s="340"/>
      <c r="E542" s="177"/>
      <c r="F542" s="167"/>
      <c r="G542" s="106"/>
      <c r="H542" s="188"/>
      <c r="I542" s="164"/>
    </row>
    <row r="543" spans="2:9" ht="12.75">
      <c r="B543" s="192"/>
      <c r="C543" s="340"/>
      <c r="D543" s="340"/>
      <c r="E543" s="177"/>
      <c r="G543" s="106"/>
      <c r="H543" s="188"/>
      <c r="I543" s="164"/>
    </row>
    <row r="544" spans="2:9" ht="12.75">
      <c r="B544" s="192"/>
      <c r="C544" s="340"/>
      <c r="D544" s="340"/>
      <c r="E544" s="162"/>
      <c r="F544" s="106"/>
      <c r="G544" s="106"/>
      <c r="H544" s="188"/>
      <c r="I544" s="164"/>
    </row>
    <row r="545" spans="2:9" ht="12.75">
      <c r="B545" s="192"/>
      <c r="C545" s="340"/>
      <c r="D545" s="340"/>
      <c r="E545" s="193"/>
      <c r="F545" s="106"/>
      <c r="G545" s="106"/>
      <c r="H545" s="188"/>
      <c r="I545" s="164"/>
    </row>
    <row r="546" spans="2:9" ht="12.75">
      <c r="B546" s="192"/>
      <c r="C546" s="340"/>
      <c r="D546" s="340"/>
      <c r="E546" s="183" t="s">
        <v>85</v>
      </c>
      <c r="F546" s="106"/>
      <c r="G546" s="106"/>
      <c r="H546" s="188"/>
      <c r="I546" s="123">
        <v>0</v>
      </c>
    </row>
    <row r="547" spans="2:9" ht="12.75">
      <c r="B547" s="192"/>
      <c r="C547" s="340"/>
      <c r="D547" s="340"/>
      <c r="E547" s="177"/>
      <c r="F547" s="167"/>
      <c r="G547" s="106"/>
      <c r="H547" s="188"/>
      <c r="I547" s="120"/>
    </row>
    <row r="548" spans="2:9" ht="12.75">
      <c r="B548" s="192"/>
      <c r="C548" s="340"/>
      <c r="D548" s="340"/>
      <c r="E548" s="177"/>
      <c r="F548" s="167"/>
      <c r="G548" s="106"/>
      <c r="H548" s="188"/>
      <c r="I548" s="120"/>
    </row>
    <row r="549" spans="2:9" ht="12.75">
      <c r="B549" s="105"/>
      <c r="C549" s="106"/>
      <c r="D549" s="106"/>
      <c r="E549" s="107"/>
      <c r="F549" s="106"/>
      <c r="G549" s="106"/>
      <c r="H549" s="106"/>
      <c r="I549" s="120"/>
    </row>
    <row r="550" spans="2:9" ht="12.75">
      <c r="B550" s="105"/>
      <c r="C550" s="106"/>
      <c r="D550" s="106"/>
      <c r="E550" s="107"/>
      <c r="F550" s="106"/>
      <c r="G550" s="106"/>
      <c r="H550" s="106"/>
      <c r="I550" s="120"/>
    </row>
    <row r="551" spans="2:9" ht="13.5" thickBot="1">
      <c r="B551" s="105"/>
      <c r="C551" s="106"/>
      <c r="D551" s="106"/>
      <c r="E551" s="107" t="s">
        <v>43</v>
      </c>
      <c r="F551" s="106"/>
      <c r="G551" s="106"/>
      <c r="H551" s="106"/>
      <c r="I551" s="178">
        <f>I509-I513-I541+I546</f>
        <v>59643.19000000012</v>
      </c>
    </row>
    <row r="552" spans="2:9" ht="13.5" thickTop="1">
      <c r="B552" s="105"/>
      <c r="C552" s="106"/>
      <c r="D552" s="106"/>
      <c r="E552" s="106"/>
      <c r="F552" s="106"/>
      <c r="G552" s="106"/>
      <c r="H552" s="106"/>
      <c r="I552" s="120"/>
    </row>
    <row r="553" spans="2:9" ht="13.5" thickBot="1">
      <c r="B553" s="124"/>
      <c r="C553" s="125"/>
      <c r="D553" s="125"/>
      <c r="E553" s="125"/>
      <c r="F553" s="125"/>
      <c r="G553" s="125"/>
      <c r="H553" s="125"/>
      <c r="I553" s="136"/>
    </row>
    <row r="554" spans="2:9" ht="13.5" thickTop="1">
      <c r="B554" s="106"/>
      <c r="C554" s="106"/>
      <c r="D554" s="106"/>
      <c r="E554" s="106"/>
      <c r="F554" s="106"/>
      <c r="G554" s="106"/>
      <c r="H554" s="106"/>
      <c r="I554" s="106"/>
    </row>
    <row r="555" spans="2:9" ht="12.75">
      <c r="B555" s="106"/>
      <c r="C555" s="106"/>
      <c r="D555" s="106"/>
      <c r="E555" s="106"/>
      <c r="F555" s="106"/>
      <c r="G555" s="106"/>
      <c r="H555" s="106"/>
      <c r="I555" s="106"/>
    </row>
    <row r="556" spans="2:9" ht="12.75">
      <c r="B556" s="106"/>
      <c r="C556" s="106"/>
      <c r="D556" s="106"/>
      <c r="E556" s="106"/>
      <c r="F556" s="106"/>
      <c r="G556" s="106"/>
      <c r="H556" s="106"/>
      <c r="I556" s="106"/>
    </row>
    <row r="557" spans="2:9" ht="12.75">
      <c r="B557" s="106"/>
      <c r="C557" s="106"/>
      <c r="D557" s="106"/>
      <c r="E557" s="106"/>
      <c r="F557" s="106"/>
      <c r="G557" s="106"/>
      <c r="H557" s="106"/>
      <c r="I557" s="106"/>
    </row>
    <row r="559" spans="5:9" ht="22.5">
      <c r="E559" s="330" t="s">
        <v>0</v>
      </c>
      <c r="F559" s="330"/>
      <c r="G559" s="330"/>
      <c r="H559" s="330"/>
      <c r="I559" s="330"/>
    </row>
    <row r="560" spans="5:9" ht="12.75">
      <c r="E560" s="332" t="s">
        <v>4</v>
      </c>
      <c r="F560" s="332"/>
      <c r="G560" s="332"/>
      <c r="H560" s="332"/>
      <c r="I560" s="332"/>
    </row>
    <row r="561" spans="5:9" ht="12.75">
      <c r="E561" s="331" t="s">
        <v>113</v>
      </c>
      <c r="F561" s="331"/>
      <c r="G561" s="331"/>
      <c r="H561" s="331"/>
      <c r="I561" s="331"/>
    </row>
    <row r="562" spans="5:9" ht="12.75">
      <c r="E562" s="341"/>
      <c r="F562" s="341"/>
      <c r="G562" s="341"/>
      <c r="H562" s="341"/>
      <c r="I562" s="341"/>
    </row>
    <row r="564" spans="5:7" ht="12.75">
      <c r="E564" s="332"/>
      <c r="F564" s="332"/>
      <c r="G564" s="332"/>
    </row>
    <row r="565" ht="13.5" thickBot="1"/>
    <row r="566" spans="1:9" ht="14.25" thickBot="1" thickTop="1">
      <c r="A566" s="103"/>
      <c r="B566" s="137" t="s">
        <v>37</v>
      </c>
      <c r="C566" s="333"/>
      <c r="D566" s="334"/>
      <c r="E566" s="333" t="s">
        <v>38</v>
      </c>
      <c r="F566" s="335"/>
      <c r="G566" s="334"/>
      <c r="H566" s="137" t="s">
        <v>39</v>
      </c>
      <c r="I566" s="137" t="s">
        <v>1</v>
      </c>
    </row>
    <row r="567" spans="2:9" ht="13.5" thickTop="1">
      <c r="B567" s="127"/>
      <c r="C567" s="128"/>
      <c r="D567" s="128"/>
      <c r="E567" s="128"/>
      <c r="F567" s="128"/>
      <c r="G567" s="128"/>
      <c r="H567" s="128"/>
      <c r="I567" s="129"/>
    </row>
    <row r="568" spans="2:9" ht="12.75">
      <c r="B568" s="105"/>
      <c r="C568" s="106"/>
      <c r="D568" s="106"/>
      <c r="E568" s="107" t="s">
        <v>40</v>
      </c>
      <c r="F568" s="106"/>
      <c r="G568" s="106"/>
      <c r="H568" s="106"/>
      <c r="I568" s="138">
        <v>274501.14</v>
      </c>
    </row>
    <row r="569" spans="2:9" ht="12.75">
      <c r="B569" s="105"/>
      <c r="C569" s="106"/>
      <c r="D569" s="106"/>
      <c r="E569" s="107"/>
      <c r="F569" s="106"/>
      <c r="G569" s="106"/>
      <c r="H569" s="106"/>
      <c r="I569" s="108"/>
    </row>
    <row r="570" spans="2:9" ht="12.75">
      <c r="B570" s="105"/>
      <c r="C570" s="106"/>
      <c r="D570" s="106"/>
      <c r="E570" s="107"/>
      <c r="F570" s="106"/>
      <c r="G570" s="106"/>
      <c r="H570" s="106"/>
      <c r="I570" s="108"/>
    </row>
    <row r="571" spans="2:9" ht="12.75">
      <c r="B571" s="105"/>
      <c r="C571" s="106"/>
      <c r="D571" s="106"/>
      <c r="E571" s="107"/>
      <c r="F571" s="106"/>
      <c r="G571" s="106"/>
      <c r="H571" s="106"/>
      <c r="I571" s="108"/>
    </row>
    <row r="572" spans="2:9" ht="12.75">
      <c r="B572" s="105"/>
      <c r="C572" s="106"/>
      <c r="D572" s="106"/>
      <c r="E572" s="139"/>
      <c r="F572" s="106"/>
      <c r="G572" s="106"/>
      <c r="H572" s="106"/>
      <c r="I572" s="120"/>
    </row>
    <row r="573" spans="2:9" ht="12.75">
      <c r="B573" s="190"/>
      <c r="D573" s="106"/>
      <c r="E573" s="180" t="s">
        <v>86</v>
      </c>
      <c r="F573" s="106"/>
      <c r="G573" s="106"/>
      <c r="H573" s="106"/>
      <c r="I573" s="123">
        <f>SUM(G574:G579)</f>
        <v>25375</v>
      </c>
    </row>
    <row r="574" spans="2:9" ht="12.75">
      <c r="B574" s="215">
        <v>41082</v>
      </c>
      <c r="C574" s="200"/>
      <c r="D574" s="202"/>
      <c r="E574" s="202" t="s">
        <v>144</v>
      </c>
      <c r="F574" s="162"/>
      <c r="G574" s="217">
        <v>2075</v>
      </c>
      <c r="H574" s="112"/>
      <c r="I574" s="108"/>
    </row>
    <row r="575" spans="2:9" ht="12.75">
      <c r="B575" s="215">
        <v>41089</v>
      </c>
      <c r="C575" s="216"/>
      <c r="D575" s="202"/>
      <c r="E575" s="202" t="s">
        <v>108</v>
      </c>
      <c r="F575" s="162"/>
      <c r="G575" s="38">
        <v>4000</v>
      </c>
      <c r="H575" s="112"/>
      <c r="I575" s="120"/>
    </row>
    <row r="576" spans="2:9" ht="12.75">
      <c r="B576" s="215">
        <v>41089</v>
      </c>
      <c r="C576" s="216"/>
      <c r="D576" s="202"/>
      <c r="E576" s="202" t="s">
        <v>156</v>
      </c>
      <c r="F576" s="162"/>
      <c r="G576" s="38">
        <v>4000</v>
      </c>
      <c r="H576" s="112"/>
      <c r="I576" s="120"/>
    </row>
    <row r="577" spans="2:9" ht="12.75">
      <c r="B577" s="215">
        <v>41089</v>
      </c>
      <c r="C577" s="216"/>
      <c r="D577" s="202"/>
      <c r="E577" s="202" t="s">
        <v>157</v>
      </c>
      <c r="F577" s="162"/>
      <c r="G577" s="38">
        <v>3000</v>
      </c>
      <c r="H577" s="112"/>
      <c r="I577" s="120"/>
    </row>
    <row r="578" spans="2:9" ht="12.75">
      <c r="B578" s="215">
        <v>41089</v>
      </c>
      <c r="C578" s="216"/>
      <c r="D578" s="202"/>
      <c r="E578" s="202" t="s">
        <v>109</v>
      </c>
      <c r="F578" s="162"/>
      <c r="G578" s="38">
        <v>3000</v>
      </c>
      <c r="H578" s="112"/>
      <c r="I578" s="120"/>
    </row>
    <row r="579" spans="2:9" ht="12.75">
      <c r="B579" s="215">
        <v>41089</v>
      </c>
      <c r="C579" s="340"/>
      <c r="D579" s="340"/>
      <c r="E579" s="202" t="s">
        <v>158</v>
      </c>
      <c r="F579" s="106"/>
      <c r="G579" s="98">
        <v>9300</v>
      </c>
      <c r="H579" s="112"/>
      <c r="I579" s="120"/>
    </row>
    <row r="580" spans="2:9" ht="12.75">
      <c r="B580" s="192"/>
      <c r="C580" s="340"/>
      <c r="D580" s="340"/>
      <c r="E580" s="193"/>
      <c r="F580" s="106"/>
      <c r="G580" s="106"/>
      <c r="H580" s="188"/>
      <c r="I580" s="164"/>
    </row>
    <row r="581" spans="2:9" ht="12.75">
      <c r="B581" s="192"/>
      <c r="C581" s="340"/>
      <c r="D581" s="340"/>
      <c r="E581" s="180" t="s">
        <v>82</v>
      </c>
      <c r="F581" s="106"/>
      <c r="G581" s="106"/>
      <c r="H581" s="188"/>
      <c r="I581" s="164">
        <f>SUM(H582)</f>
        <v>0</v>
      </c>
    </row>
    <row r="582" spans="2:9" ht="12.75">
      <c r="B582" s="192"/>
      <c r="C582" s="340"/>
      <c r="D582" s="340"/>
      <c r="E582" s="177"/>
      <c r="F582" s="167"/>
      <c r="G582" s="106"/>
      <c r="H582" s="188"/>
      <c r="I582" s="164"/>
    </row>
    <row r="583" spans="2:9" ht="12.75">
      <c r="B583" s="192"/>
      <c r="C583" s="340"/>
      <c r="D583" s="340"/>
      <c r="E583" s="177"/>
      <c r="G583" s="106"/>
      <c r="H583" s="188"/>
      <c r="I583" s="164"/>
    </row>
    <row r="584" spans="2:9" ht="12.75">
      <c r="B584" s="192"/>
      <c r="C584" s="340"/>
      <c r="D584" s="340"/>
      <c r="E584" s="162"/>
      <c r="F584" s="106"/>
      <c r="G584" s="106"/>
      <c r="H584" s="188"/>
      <c r="I584" s="164"/>
    </row>
    <row r="585" spans="2:9" ht="12.75">
      <c r="B585" s="192"/>
      <c r="C585" s="340"/>
      <c r="D585" s="340"/>
      <c r="E585" s="193"/>
      <c r="F585" s="106"/>
      <c r="G585" s="106"/>
      <c r="H585" s="188"/>
      <c r="I585" s="164"/>
    </row>
    <row r="586" spans="2:9" ht="12.75">
      <c r="B586" s="192"/>
      <c r="C586" s="340"/>
      <c r="D586" s="340"/>
      <c r="E586" s="183" t="s">
        <v>85</v>
      </c>
      <c r="F586" s="106"/>
      <c r="G586" s="106"/>
      <c r="H586" s="188"/>
      <c r="I586" s="123">
        <v>0</v>
      </c>
    </row>
    <row r="587" spans="2:9" ht="12.75">
      <c r="B587" s="192"/>
      <c r="C587" s="340"/>
      <c r="D587" s="340"/>
      <c r="E587" s="177"/>
      <c r="F587" s="167"/>
      <c r="G587" s="106"/>
      <c r="H587" s="188"/>
      <c r="I587" s="120"/>
    </row>
    <row r="588" spans="2:9" ht="12.75">
      <c r="B588" s="192"/>
      <c r="C588" s="340"/>
      <c r="D588" s="340"/>
      <c r="E588" s="177"/>
      <c r="F588" s="167"/>
      <c r="G588" s="106"/>
      <c r="H588" s="188"/>
      <c r="I588" s="120"/>
    </row>
    <row r="589" spans="2:9" ht="12.75">
      <c r="B589" s="192"/>
      <c r="C589" s="340"/>
      <c r="D589" s="340"/>
      <c r="E589" s="177"/>
      <c r="F589" s="167"/>
      <c r="G589" s="106"/>
      <c r="H589" s="188"/>
      <c r="I589" s="120"/>
    </row>
    <row r="590" spans="2:9" ht="12.75">
      <c r="B590" s="117"/>
      <c r="C590" s="340"/>
      <c r="D590" s="340"/>
      <c r="E590" s="162"/>
      <c r="F590" s="106"/>
      <c r="G590" s="106"/>
      <c r="H590" s="188"/>
      <c r="I590" s="120"/>
    </row>
    <row r="591" spans="2:9" ht="12.75">
      <c r="B591" s="117"/>
      <c r="C591" s="340"/>
      <c r="D591" s="340"/>
      <c r="E591" s="162"/>
      <c r="F591" s="106"/>
      <c r="G591" s="106"/>
      <c r="H591" s="188"/>
      <c r="I591" s="120"/>
    </row>
    <row r="592" spans="2:9" ht="12.75">
      <c r="B592" s="117"/>
      <c r="C592" s="340"/>
      <c r="D592" s="340"/>
      <c r="E592" s="162"/>
      <c r="F592" s="106"/>
      <c r="G592" s="106"/>
      <c r="H592" s="188"/>
      <c r="I592" s="120"/>
    </row>
    <row r="593" spans="2:9" ht="12.75">
      <c r="B593" s="117"/>
      <c r="C593" s="340"/>
      <c r="D593" s="340"/>
      <c r="E593" s="162"/>
      <c r="F593" s="106"/>
      <c r="G593" s="106"/>
      <c r="H593" s="188"/>
      <c r="I593" s="120"/>
    </row>
    <row r="594" spans="2:9" ht="12.75">
      <c r="B594" s="117"/>
      <c r="C594" s="340"/>
      <c r="D594" s="340"/>
      <c r="E594" s="162"/>
      <c r="F594" s="106"/>
      <c r="G594" s="106"/>
      <c r="H594" s="188"/>
      <c r="I594" s="120"/>
    </row>
    <row r="595" spans="2:9" ht="12.75">
      <c r="B595" s="117"/>
      <c r="C595" s="340"/>
      <c r="D595" s="340"/>
      <c r="E595" s="162"/>
      <c r="F595" s="106"/>
      <c r="G595" s="106"/>
      <c r="H595" s="188"/>
      <c r="I595" s="120"/>
    </row>
    <row r="596" spans="2:9" ht="12.75">
      <c r="B596" s="117"/>
      <c r="C596" s="340"/>
      <c r="D596" s="340"/>
      <c r="E596" s="162"/>
      <c r="F596" s="106"/>
      <c r="G596" s="106"/>
      <c r="H596" s="188"/>
      <c r="I596" s="120"/>
    </row>
    <row r="597" spans="2:9" ht="12.75">
      <c r="B597" s="105"/>
      <c r="C597" s="340"/>
      <c r="D597" s="340"/>
      <c r="F597" s="106"/>
      <c r="G597" s="106"/>
      <c r="H597" s="188"/>
      <c r="I597" s="120"/>
    </row>
    <row r="598" spans="2:9" ht="12.75">
      <c r="B598" s="105"/>
      <c r="E598" s="139"/>
      <c r="F598" s="106"/>
      <c r="G598" s="106"/>
      <c r="H598" s="188"/>
      <c r="I598" s="123"/>
    </row>
    <row r="599" spans="2:9" ht="12.75">
      <c r="B599" s="105"/>
      <c r="E599" s="106"/>
      <c r="F599" s="106"/>
      <c r="G599" s="106"/>
      <c r="H599" s="106"/>
      <c r="I599" s="120"/>
    </row>
    <row r="600" spans="2:9" ht="12.75">
      <c r="B600" s="105"/>
      <c r="E600" s="107"/>
      <c r="F600" s="106"/>
      <c r="G600" s="106"/>
      <c r="H600" s="106"/>
      <c r="I600" s="120"/>
    </row>
    <row r="601" spans="2:9" ht="12.75">
      <c r="B601" s="105"/>
      <c r="E601" s="107"/>
      <c r="F601" s="106"/>
      <c r="G601" s="106"/>
      <c r="H601" s="106"/>
      <c r="I601" s="120"/>
    </row>
    <row r="602" spans="2:9" ht="12.75">
      <c r="B602" s="105"/>
      <c r="C602" s="106"/>
      <c r="D602" s="106"/>
      <c r="E602" s="107"/>
      <c r="F602" s="106"/>
      <c r="G602" s="106"/>
      <c r="H602" s="106"/>
      <c r="I602" s="123"/>
    </row>
    <row r="603" spans="2:9" ht="12.75">
      <c r="B603" s="105"/>
      <c r="C603" s="106"/>
      <c r="D603" s="106"/>
      <c r="E603" s="107"/>
      <c r="F603" s="106"/>
      <c r="G603" s="106"/>
      <c r="H603" s="106"/>
      <c r="I603" s="120"/>
    </row>
    <row r="604" spans="2:9" ht="12.75">
      <c r="B604" s="105"/>
      <c r="C604" s="106"/>
      <c r="D604" s="106"/>
      <c r="E604" s="107"/>
      <c r="F604" s="106"/>
      <c r="G604" s="106"/>
      <c r="H604" s="106"/>
      <c r="I604" s="120"/>
    </row>
    <row r="605" spans="2:9" ht="13.5" thickBot="1">
      <c r="B605" s="105"/>
      <c r="C605" s="106"/>
      <c r="D605" s="106"/>
      <c r="E605" s="107" t="s">
        <v>43</v>
      </c>
      <c r="F605" s="106"/>
      <c r="G605" s="106"/>
      <c r="H605" s="106"/>
      <c r="I605" s="178">
        <f>I568-I573-I581+I586</f>
        <v>249126.14</v>
      </c>
    </row>
    <row r="606" spans="2:9" ht="13.5" thickTop="1">
      <c r="B606" s="105"/>
      <c r="C606" s="106"/>
      <c r="D606" s="106"/>
      <c r="E606" s="106"/>
      <c r="F606" s="106"/>
      <c r="G606" s="106"/>
      <c r="H606" s="106"/>
      <c r="I606" s="120"/>
    </row>
    <row r="607" spans="2:9" ht="13.5" thickBot="1">
      <c r="B607" s="124"/>
      <c r="C607" s="125"/>
      <c r="D607" s="125"/>
      <c r="E607" s="125"/>
      <c r="F607" s="125"/>
      <c r="G607" s="125"/>
      <c r="H607" s="125"/>
      <c r="I607" s="136"/>
    </row>
    <row r="608" spans="1:9" ht="13.5" thickTop="1">
      <c r="A608" s="106"/>
      <c r="B608" s="106"/>
      <c r="C608" s="106"/>
      <c r="D608" s="106"/>
      <c r="E608" s="106"/>
      <c r="F608" s="106"/>
      <c r="G608" s="106"/>
      <c r="H608" s="106"/>
      <c r="I608" s="106"/>
    </row>
    <row r="609" spans="1:9" ht="12.75">
      <c r="A609" s="106"/>
      <c r="B609" s="106"/>
      <c r="C609" s="106"/>
      <c r="D609" s="106"/>
      <c r="E609" s="106"/>
      <c r="F609" s="106"/>
      <c r="G609" s="106"/>
      <c r="H609" s="106"/>
      <c r="I609" s="106"/>
    </row>
    <row r="610" spans="1:9" ht="12.75">
      <c r="A610" s="106"/>
      <c r="B610" s="106"/>
      <c r="C610" s="106"/>
      <c r="D610" s="106"/>
      <c r="E610" s="106"/>
      <c r="F610" s="106"/>
      <c r="G610" s="106"/>
      <c r="H610" s="106"/>
      <c r="I610" s="106"/>
    </row>
    <row r="611" spans="1:9" ht="12.75">
      <c r="A611" s="106"/>
      <c r="B611" s="106"/>
      <c r="C611" s="106"/>
      <c r="D611" s="106"/>
      <c r="E611" s="106"/>
      <c r="F611" s="106"/>
      <c r="G611" s="106"/>
      <c r="H611" s="106"/>
      <c r="I611" s="106"/>
    </row>
    <row r="612" spans="1:9" ht="12.75">
      <c r="A612" s="106"/>
      <c r="B612" s="106"/>
      <c r="C612" s="106"/>
      <c r="D612" s="106"/>
      <c r="E612" s="106"/>
      <c r="F612" s="106"/>
      <c r="G612" s="106"/>
      <c r="H612" s="106"/>
      <c r="I612" s="106"/>
    </row>
    <row r="613" spans="1:9" ht="12.75">
      <c r="A613" s="106"/>
      <c r="B613" s="106"/>
      <c r="C613" s="106"/>
      <c r="D613" s="106"/>
      <c r="E613" s="106"/>
      <c r="F613" s="106"/>
      <c r="G613" s="106"/>
      <c r="H613" s="106"/>
      <c r="I613" s="106"/>
    </row>
    <row r="614" spans="1:9" ht="12.75">
      <c r="A614" s="106"/>
      <c r="B614" s="106"/>
      <c r="C614" s="106"/>
      <c r="D614" s="106"/>
      <c r="E614" s="106"/>
      <c r="F614" s="106"/>
      <c r="G614" s="106"/>
      <c r="H614" s="106"/>
      <c r="I614" s="106"/>
    </row>
    <row r="616" spans="2:9" ht="12.75">
      <c r="B616" s="106"/>
      <c r="C616" s="106"/>
      <c r="D616" s="106"/>
      <c r="E616" s="106"/>
      <c r="F616" s="106"/>
      <c r="G616" s="106"/>
      <c r="H616" s="106"/>
      <c r="I616" s="106"/>
    </row>
    <row r="618" spans="5:9" ht="22.5">
      <c r="E618" s="330" t="s">
        <v>0</v>
      </c>
      <c r="F618" s="330"/>
      <c r="G618" s="330"/>
      <c r="H618" s="330"/>
      <c r="I618" s="330"/>
    </row>
    <row r="619" spans="5:9" ht="12.75">
      <c r="E619" s="332" t="s">
        <v>4</v>
      </c>
      <c r="F619" s="332"/>
      <c r="G619" s="332"/>
      <c r="H619" s="332"/>
      <c r="I619" s="332"/>
    </row>
    <row r="620" spans="5:9" ht="12.75">
      <c r="E620" s="331" t="s">
        <v>159</v>
      </c>
      <c r="F620" s="331"/>
      <c r="G620" s="331"/>
      <c r="H620" s="331"/>
      <c r="I620" s="331"/>
    </row>
    <row r="621" spans="5:9" ht="12.75">
      <c r="E621" s="341"/>
      <c r="F621" s="341"/>
      <c r="G621" s="341"/>
      <c r="H621" s="341"/>
      <c r="I621" s="341"/>
    </row>
    <row r="623" spans="5:7" ht="12.75">
      <c r="E623" s="332"/>
      <c r="F623" s="332"/>
      <c r="G623" s="332"/>
    </row>
    <row r="624" ht="13.5" thickBot="1"/>
    <row r="625" spans="1:9" ht="14.25" thickBot="1" thickTop="1">
      <c r="A625" s="103"/>
      <c r="B625" s="137" t="s">
        <v>37</v>
      </c>
      <c r="C625" s="333"/>
      <c r="D625" s="334"/>
      <c r="E625" s="333" t="s">
        <v>38</v>
      </c>
      <c r="F625" s="335"/>
      <c r="G625" s="334"/>
      <c r="H625" s="137" t="s">
        <v>39</v>
      </c>
      <c r="I625" s="137" t="s">
        <v>1</v>
      </c>
    </row>
    <row r="626" spans="2:9" ht="13.5" thickTop="1">
      <c r="B626" s="127"/>
      <c r="C626" s="128"/>
      <c r="D626" s="128"/>
      <c r="E626" s="128"/>
      <c r="F626" s="128"/>
      <c r="G626" s="128"/>
      <c r="H626" s="128"/>
      <c r="I626" s="129"/>
    </row>
    <row r="627" spans="2:9" ht="12.75">
      <c r="B627" s="105"/>
      <c r="C627" s="106"/>
      <c r="D627" s="106"/>
      <c r="E627" s="107" t="s">
        <v>40</v>
      </c>
      <c r="F627" s="106"/>
      <c r="G627" s="106"/>
      <c r="H627" s="106"/>
      <c r="I627" s="138">
        <v>57573.32</v>
      </c>
    </row>
    <row r="628" spans="2:9" ht="12.75">
      <c r="B628" s="105"/>
      <c r="C628" s="106"/>
      <c r="D628" s="106"/>
      <c r="E628" s="107"/>
      <c r="F628" s="106"/>
      <c r="G628" s="106"/>
      <c r="H628" s="106"/>
      <c r="I628" s="108"/>
    </row>
    <row r="629" spans="2:9" ht="12.75">
      <c r="B629" s="105"/>
      <c r="C629" s="106"/>
      <c r="D629" s="106"/>
      <c r="E629" s="107"/>
      <c r="F629" s="106"/>
      <c r="G629" s="106"/>
      <c r="H629" s="106"/>
      <c r="I629" s="108"/>
    </row>
    <row r="630" spans="2:9" ht="12.75">
      <c r="B630" s="105"/>
      <c r="C630" s="106"/>
      <c r="D630" s="106"/>
      <c r="E630" s="107"/>
      <c r="F630" s="106"/>
      <c r="G630" s="106"/>
      <c r="H630" s="106"/>
      <c r="I630" s="108"/>
    </row>
    <row r="631" spans="2:9" ht="12.75">
      <c r="B631" s="105"/>
      <c r="C631" s="106"/>
      <c r="D631" s="106"/>
      <c r="E631" s="139"/>
      <c r="F631" s="106"/>
      <c r="G631" s="106"/>
      <c r="H631" s="106"/>
      <c r="I631" s="120"/>
    </row>
    <row r="632" spans="2:9" ht="12.75">
      <c r="B632" s="190"/>
      <c r="D632" s="106"/>
      <c r="E632" s="180" t="s">
        <v>86</v>
      </c>
      <c r="F632" s="106"/>
      <c r="G632" s="106"/>
      <c r="H632" s="106"/>
      <c r="I632" s="123">
        <v>0</v>
      </c>
    </row>
    <row r="633" spans="2:9" ht="12.75">
      <c r="B633" s="191"/>
      <c r="C633" s="340"/>
      <c r="D633" s="340"/>
      <c r="E633" s="162"/>
      <c r="F633" s="106"/>
      <c r="G633" s="106"/>
      <c r="H633" s="112"/>
      <c r="I633" s="108"/>
    </row>
    <row r="634" spans="2:9" ht="12.75">
      <c r="B634" s="192"/>
      <c r="C634" s="340"/>
      <c r="D634" s="340"/>
      <c r="E634" s="162"/>
      <c r="F634" s="106"/>
      <c r="G634" s="106"/>
      <c r="H634" s="112"/>
      <c r="I634" s="120"/>
    </row>
    <row r="635" spans="2:9" ht="12.75">
      <c r="B635" s="192"/>
      <c r="C635" s="340"/>
      <c r="D635" s="340"/>
      <c r="E635" s="162"/>
      <c r="F635" s="106"/>
      <c r="G635" s="106"/>
      <c r="H635" s="112"/>
      <c r="I635" s="120"/>
    </row>
    <row r="636" spans="2:9" ht="12.75">
      <c r="B636" s="192"/>
      <c r="C636" s="340"/>
      <c r="D636" s="340"/>
      <c r="E636" s="193"/>
      <c r="F636" s="106"/>
      <c r="G636" s="106"/>
      <c r="H636" s="188"/>
      <c r="I636" s="164"/>
    </row>
    <row r="637" spans="2:9" ht="12.75">
      <c r="B637" s="192"/>
      <c r="C637" s="340"/>
      <c r="D637" s="340"/>
      <c r="E637" s="180" t="s">
        <v>82</v>
      </c>
      <c r="F637" s="106"/>
      <c r="G637" s="106"/>
      <c r="H637" s="188"/>
      <c r="I637" s="164">
        <f>SUM(H638)</f>
        <v>0</v>
      </c>
    </row>
    <row r="638" spans="2:9" ht="12.75">
      <c r="B638" s="192"/>
      <c r="C638" s="340"/>
      <c r="D638" s="340"/>
      <c r="E638" s="177"/>
      <c r="F638" s="167"/>
      <c r="G638" s="106"/>
      <c r="H638" s="188"/>
      <c r="I638" s="164"/>
    </row>
    <row r="639" spans="2:9" ht="12.75">
      <c r="B639" s="192"/>
      <c r="C639" s="340"/>
      <c r="D639" s="340"/>
      <c r="E639" s="177"/>
      <c r="G639" s="106"/>
      <c r="H639" s="188"/>
      <c r="I639" s="164"/>
    </row>
    <row r="640" spans="2:9" ht="12.75">
      <c r="B640" s="192"/>
      <c r="C640" s="340"/>
      <c r="D640" s="340"/>
      <c r="E640" s="162"/>
      <c r="F640" s="106"/>
      <c r="G640" s="106"/>
      <c r="H640" s="188"/>
      <c r="I640" s="164"/>
    </row>
    <row r="641" spans="2:9" ht="12.75">
      <c r="B641" s="192"/>
      <c r="C641" s="340"/>
      <c r="D641" s="340"/>
      <c r="E641" s="193"/>
      <c r="F641" s="106"/>
      <c r="G641" s="106"/>
      <c r="H641" s="188"/>
      <c r="I641" s="164"/>
    </row>
    <row r="642" spans="2:9" ht="12.75">
      <c r="B642" s="192"/>
      <c r="C642" s="340"/>
      <c r="D642" s="340"/>
      <c r="E642" s="183" t="s">
        <v>85</v>
      </c>
      <c r="F642" s="106"/>
      <c r="G642" s="106"/>
      <c r="H642" s="188"/>
      <c r="I642" s="123">
        <v>0</v>
      </c>
    </row>
    <row r="643" spans="2:9" ht="12.75">
      <c r="B643" s="192"/>
      <c r="C643" s="340"/>
      <c r="D643" s="340"/>
      <c r="E643" s="177"/>
      <c r="F643" s="167"/>
      <c r="G643" s="106"/>
      <c r="H643" s="188"/>
      <c r="I643" s="120"/>
    </row>
    <row r="644" spans="2:9" ht="12.75">
      <c r="B644" s="192"/>
      <c r="C644" s="340"/>
      <c r="D644" s="340"/>
      <c r="E644" s="177"/>
      <c r="F644" s="167"/>
      <c r="G644" s="106"/>
      <c r="H644" s="188"/>
      <c r="I644" s="120"/>
    </row>
    <row r="645" spans="2:9" ht="12.75">
      <c r="B645" s="192"/>
      <c r="C645" s="340"/>
      <c r="D645" s="340"/>
      <c r="E645" s="177"/>
      <c r="F645" s="167"/>
      <c r="G645" s="106"/>
      <c r="H645" s="188"/>
      <c r="I645" s="120"/>
    </row>
    <row r="646" spans="2:9" ht="12.75">
      <c r="B646" s="117"/>
      <c r="C646" s="340"/>
      <c r="D646" s="340"/>
      <c r="E646" s="162"/>
      <c r="F646" s="106"/>
      <c r="G646" s="106"/>
      <c r="H646" s="188"/>
      <c r="I646" s="120"/>
    </row>
    <row r="647" spans="2:9" ht="12.75">
      <c r="B647" s="117"/>
      <c r="C647" s="340"/>
      <c r="D647" s="340"/>
      <c r="E647" s="162"/>
      <c r="F647" s="106"/>
      <c r="G647" s="106"/>
      <c r="H647" s="188"/>
      <c r="I647" s="120"/>
    </row>
    <row r="648" spans="2:9" ht="12.75">
      <c r="B648" s="117"/>
      <c r="C648" s="340"/>
      <c r="D648" s="340"/>
      <c r="E648" s="162"/>
      <c r="F648" s="106"/>
      <c r="G648" s="106"/>
      <c r="H648" s="188"/>
      <c r="I648" s="120"/>
    </row>
    <row r="649" spans="2:9" ht="12.75">
      <c r="B649" s="117"/>
      <c r="C649" s="340"/>
      <c r="D649" s="340"/>
      <c r="E649" s="162"/>
      <c r="F649" s="106"/>
      <c r="G649" s="106"/>
      <c r="H649" s="188"/>
      <c r="I649" s="120"/>
    </row>
    <row r="650" spans="2:9" ht="12.75">
      <c r="B650" s="117"/>
      <c r="C650" s="340"/>
      <c r="D650" s="340"/>
      <c r="E650" s="162"/>
      <c r="F650" s="106"/>
      <c r="G650" s="106"/>
      <c r="H650" s="188"/>
      <c r="I650" s="120"/>
    </row>
    <row r="651" spans="2:9" ht="12.75">
      <c r="B651" s="117"/>
      <c r="C651" s="340"/>
      <c r="D651" s="340"/>
      <c r="E651" s="162"/>
      <c r="F651" s="106"/>
      <c r="G651" s="106"/>
      <c r="H651" s="188"/>
      <c r="I651" s="120"/>
    </row>
    <row r="652" spans="2:9" ht="12.75">
      <c r="B652" s="117"/>
      <c r="C652" s="340"/>
      <c r="D652" s="340"/>
      <c r="E652" s="162"/>
      <c r="F652" s="106"/>
      <c r="G652" s="106"/>
      <c r="H652" s="188"/>
      <c r="I652" s="120"/>
    </row>
    <row r="653" spans="2:9" ht="12.75">
      <c r="B653" s="105"/>
      <c r="C653" s="340"/>
      <c r="D653" s="340"/>
      <c r="F653" s="106"/>
      <c r="G653" s="106"/>
      <c r="H653" s="188"/>
      <c r="I653" s="120"/>
    </row>
    <row r="654" spans="2:9" ht="12.75">
      <c r="B654" s="105"/>
      <c r="E654" s="139"/>
      <c r="F654" s="106"/>
      <c r="G654" s="106"/>
      <c r="H654" s="188"/>
      <c r="I654" s="123"/>
    </row>
    <row r="655" spans="2:9" ht="12.75">
      <c r="B655" s="105"/>
      <c r="E655" s="106"/>
      <c r="F655" s="106"/>
      <c r="G655" s="106"/>
      <c r="H655" s="106"/>
      <c r="I655" s="120"/>
    </row>
    <row r="656" spans="2:9" ht="12.75">
      <c r="B656" s="105"/>
      <c r="E656" s="107"/>
      <c r="F656" s="106"/>
      <c r="G656" s="106"/>
      <c r="H656" s="106"/>
      <c r="I656" s="120"/>
    </row>
    <row r="657" spans="2:9" ht="12.75">
      <c r="B657" s="105"/>
      <c r="E657" s="107"/>
      <c r="F657" s="106"/>
      <c r="G657" s="106"/>
      <c r="H657" s="106"/>
      <c r="I657" s="120"/>
    </row>
    <row r="658" spans="2:9" ht="12.75">
      <c r="B658" s="105"/>
      <c r="C658" s="106"/>
      <c r="D658" s="106"/>
      <c r="E658" s="107"/>
      <c r="F658" s="106"/>
      <c r="G658" s="106"/>
      <c r="H658" s="106"/>
      <c r="I658" s="123"/>
    </row>
    <row r="659" spans="2:9" ht="12.75">
      <c r="B659" s="105"/>
      <c r="C659" s="106"/>
      <c r="D659" s="106"/>
      <c r="E659" s="107"/>
      <c r="F659" s="106"/>
      <c r="G659" s="106"/>
      <c r="H659" s="106"/>
      <c r="I659" s="120"/>
    </row>
    <row r="660" spans="2:9" ht="12.75">
      <c r="B660" s="105"/>
      <c r="C660" s="106"/>
      <c r="D660" s="106"/>
      <c r="E660" s="107"/>
      <c r="F660" s="106"/>
      <c r="G660" s="106"/>
      <c r="H660" s="106"/>
      <c r="I660" s="120"/>
    </row>
    <row r="661" spans="2:9" ht="13.5" thickBot="1">
      <c r="B661" s="105"/>
      <c r="C661" s="106"/>
      <c r="D661" s="106"/>
      <c r="E661" s="107" t="s">
        <v>43</v>
      </c>
      <c r="F661" s="106"/>
      <c r="G661" s="106"/>
      <c r="H661" s="106"/>
      <c r="I661" s="178">
        <f>I627-I632-I637+I642</f>
        <v>57573.32</v>
      </c>
    </row>
    <row r="662" spans="2:9" ht="13.5" thickTop="1">
      <c r="B662" s="105"/>
      <c r="C662" s="106"/>
      <c r="D662" s="106"/>
      <c r="E662" s="106"/>
      <c r="F662" s="106"/>
      <c r="G662" s="106"/>
      <c r="H662" s="106"/>
      <c r="I662" s="120"/>
    </row>
    <row r="663" spans="2:9" ht="13.5" thickBot="1">
      <c r="B663" s="124"/>
      <c r="C663" s="125"/>
      <c r="D663" s="125"/>
      <c r="E663" s="125"/>
      <c r="F663" s="125"/>
      <c r="G663" s="125"/>
      <c r="H663" s="125"/>
      <c r="I663" s="136"/>
    </row>
    <row r="664" spans="1:9" ht="13.5" thickTop="1">
      <c r="A664" s="106"/>
      <c r="B664" s="106"/>
      <c r="C664" s="106"/>
      <c r="D664" s="106"/>
      <c r="E664" s="106"/>
      <c r="F664" s="106"/>
      <c r="G664" s="106"/>
      <c r="H664" s="106"/>
      <c r="I664" s="106"/>
    </row>
    <row r="665" spans="1:9" ht="12.75">
      <c r="A665" s="106"/>
      <c r="B665" s="106"/>
      <c r="C665" s="106"/>
      <c r="D665" s="106"/>
      <c r="E665" s="106"/>
      <c r="F665" s="106"/>
      <c r="G665" s="106"/>
      <c r="H665" s="106"/>
      <c r="I665" s="106"/>
    </row>
    <row r="666" spans="1:9" ht="12.75">
      <c r="A666" s="106"/>
      <c r="B666" s="106"/>
      <c r="C666" s="106"/>
      <c r="D666" s="106"/>
      <c r="E666" s="106"/>
      <c r="F666" s="106"/>
      <c r="G666" s="106"/>
      <c r="H666" s="106"/>
      <c r="I666" s="106"/>
    </row>
    <row r="667" spans="1:9" ht="12.75">
      <c r="A667" s="106"/>
      <c r="B667" s="106"/>
      <c r="C667" s="106"/>
      <c r="D667" s="106"/>
      <c r="E667" s="106"/>
      <c r="F667" s="106"/>
      <c r="G667" s="106"/>
      <c r="H667" s="106"/>
      <c r="I667" s="106"/>
    </row>
    <row r="669" spans="5:9" ht="22.5">
      <c r="E669" s="330" t="s">
        <v>0</v>
      </c>
      <c r="F669" s="330"/>
      <c r="G669" s="330"/>
      <c r="H669" s="330"/>
      <c r="I669" s="330"/>
    </row>
    <row r="670" spans="5:9" ht="12.75">
      <c r="E670" s="332" t="s">
        <v>4</v>
      </c>
      <c r="F670" s="332"/>
      <c r="G670" s="332"/>
      <c r="H670" s="332"/>
      <c r="I670" s="332"/>
    </row>
    <row r="671" spans="5:9" ht="12.75">
      <c r="E671" s="331" t="s">
        <v>113</v>
      </c>
      <c r="F671" s="331"/>
      <c r="G671" s="331"/>
      <c r="H671" s="331"/>
      <c r="I671" s="331"/>
    </row>
    <row r="672" spans="5:9" ht="12.75">
      <c r="E672" s="341"/>
      <c r="F672" s="341"/>
      <c r="G672" s="341"/>
      <c r="H672" s="341"/>
      <c r="I672" s="341"/>
    </row>
    <row r="674" spans="5:7" ht="12.75">
      <c r="E674" s="332"/>
      <c r="F674" s="332"/>
      <c r="G674" s="332"/>
    </row>
    <row r="675" ht="13.5" thickBot="1"/>
    <row r="676" spans="1:9" ht="14.25" thickBot="1" thickTop="1">
      <c r="A676" s="103"/>
      <c r="B676" s="137" t="s">
        <v>37</v>
      </c>
      <c r="C676" s="333"/>
      <c r="D676" s="334"/>
      <c r="E676" s="333" t="s">
        <v>38</v>
      </c>
      <c r="F676" s="335"/>
      <c r="G676" s="334"/>
      <c r="H676" s="137" t="s">
        <v>39</v>
      </c>
      <c r="I676" s="137" t="s">
        <v>1</v>
      </c>
    </row>
    <row r="677" spans="2:9" ht="13.5" thickTop="1">
      <c r="B677" s="127"/>
      <c r="C677" s="128"/>
      <c r="D677" s="128"/>
      <c r="E677" s="128"/>
      <c r="F677" s="128"/>
      <c r="G677" s="128"/>
      <c r="H677" s="128"/>
      <c r="I677" s="129"/>
    </row>
    <row r="678" spans="2:9" ht="14.25">
      <c r="B678" s="105"/>
      <c r="C678" s="106"/>
      <c r="D678" s="106"/>
      <c r="E678" s="107" t="s">
        <v>40</v>
      </c>
      <c r="F678" s="106"/>
      <c r="G678" s="106"/>
      <c r="H678" s="106"/>
      <c r="I678" s="166">
        <v>1018432.06</v>
      </c>
    </row>
    <row r="679" spans="2:9" ht="12.75">
      <c r="B679" s="105"/>
      <c r="C679" s="106"/>
      <c r="D679" s="106"/>
      <c r="E679" s="107"/>
      <c r="F679" s="106"/>
      <c r="G679" s="106"/>
      <c r="H679" s="106"/>
      <c r="I679" s="108"/>
    </row>
    <row r="680" spans="2:9" ht="12.75">
      <c r="B680" s="105"/>
      <c r="C680" s="106"/>
      <c r="D680" s="106"/>
      <c r="E680" s="107"/>
      <c r="F680" s="106"/>
      <c r="G680" s="106"/>
      <c r="H680" s="106"/>
      <c r="I680" s="108"/>
    </row>
    <row r="681" spans="2:9" ht="12.75">
      <c r="B681" s="105"/>
      <c r="C681" s="106"/>
      <c r="D681" s="106"/>
      <c r="E681" s="107"/>
      <c r="F681" s="106"/>
      <c r="G681" s="106"/>
      <c r="H681" s="106"/>
      <c r="I681" s="108"/>
    </row>
    <row r="682" spans="2:9" ht="12.75">
      <c r="B682" s="105"/>
      <c r="C682" s="106"/>
      <c r="D682" s="106"/>
      <c r="E682" s="139"/>
      <c r="F682" s="106"/>
      <c r="G682" s="106"/>
      <c r="H682" s="106"/>
      <c r="I682" s="120"/>
    </row>
    <row r="683" spans="2:9" ht="12.75">
      <c r="B683" s="190"/>
      <c r="D683" s="106"/>
      <c r="E683" s="180" t="s">
        <v>86</v>
      </c>
      <c r="F683" s="106"/>
      <c r="G683" s="106"/>
      <c r="H683" s="106"/>
      <c r="I683" s="123">
        <v>0</v>
      </c>
    </row>
    <row r="684" spans="2:9" ht="12.75">
      <c r="B684" s="191"/>
      <c r="C684" s="340"/>
      <c r="D684" s="340"/>
      <c r="E684" s="162"/>
      <c r="F684" s="106"/>
      <c r="G684" s="106"/>
      <c r="H684" s="112"/>
      <c r="I684" s="108"/>
    </row>
    <row r="685" spans="2:9" ht="12.75">
      <c r="B685" s="192"/>
      <c r="C685" s="340"/>
      <c r="D685" s="340"/>
      <c r="E685" s="162"/>
      <c r="F685" s="106"/>
      <c r="G685" s="106"/>
      <c r="H685" s="112"/>
      <c r="I685" s="120"/>
    </row>
    <row r="686" spans="2:9" ht="12.75">
      <c r="B686" s="192"/>
      <c r="C686" s="340"/>
      <c r="D686" s="340"/>
      <c r="E686" s="162"/>
      <c r="F686" s="106"/>
      <c r="G686" s="106"/>
      <c r="H686" s="112"/>
      <c r="I686" s="120"/>
    </row>
    <row r="687" spans="2:9" ht="12.75">
      <c r="B687" s="192"/>
      <c r="C687" s="340"/>
      <c r="D687" s="340"/>
      <c r="E687" s="193"/>
      <c r="F687" s="106"/>
      <c r="G687" s="106"/>
      <c r="H687" s="188"/>
      <c r="I687" s="164"/>
    </row>
    <row r="688" spans="2:9" ht="12.75">
      <c r="B688" s="192"/>
      <c r="C688" s="340"/>
      <c r="D688" s="340"/>
      <c r="E688" s="180" t="s">
        <v>82</v>
      </c>
      <c r="F688" s="106"/>
      <c r="G688" s="106"/>
      <c r="H688" s="188"/>
      <c r="I688" s="164">
        <v>3400</v>
      </c>
    </row>
    <row r="689" spans="2:9" ht="12.75">
      <c r="B689" s="192"/>
      <c r="C689" s="340"/>
      <c r="D689" s="340"/>
      <c r="E689" s="177"/>
      <c r="F689" s="167"/>
      <c r="G689" s="106"/>
      <c r="H689" s="188"/>
      <c r="I689" s="164"/>
    </row>
    <row r="690" spans="2:9" ht="12.75">
      <c r="B690" s="192"/>
      <c r="C690" s="340"/>
      <c r="D690" s="340"/>
      <c r="E690" s="177"/>
      <c r="G690" s="106"/>
      <c r="H690" s="188"/>
      <c r="I690" s="164"/>
    </row>
    <row r="691" spans="2:9" ht="12.75">
      <c r="B691" s="192"/>
      <c r="C691" s="340"/>
      <c r="D691" s="340"/>
      <c r="E691" s="162"/>
      <c r="F691" s="106"/>
      <c r="G691" s="106"/>
      <c r="H691" s="188"/>
      <c r="I691" s="164"/>
    </row>
    <row r="692" spans="2:9" ht="12.75">
      <c r="B692" s="192"/>
      <c r="C692" s="340"/>
      <c r="D692" s="340"/>
      <c r="E692" s="193"/>
      <c r="F692" s="106"/>
      <c r="G692" s="106"/>
      <c r="H692" s="188"/>
      <c r="I692" s="164"/>
    </row>
    <row r="693" spans="2:9" ht="12.75">
      <c r="B693" s="192"/>
      <c r="C693" s="340"/>
      <c r="D693" s="340"/>
      <c r="E693" s="183" t="s">
        <v>85</v>
      </c>
      <c r="F693" s="106"/>
      <c r="G693" s="106"/>
      <c r="H693" s="188"/>
      <c r="I693" s="123">
        <v>0</v>
      </c>
    </row>
    <row r="694" spans="2:9" ht="12.75">
      <c r="B694" s="192"/>
      <c r="C694" s="340"/>
      <c r="D694" s="340"/>
      <c r="E694" s="177"/>
      <c r="F694" s="167"/>
      <c r="G694" s="106"/>
      <c r="H694" s="188"/>
      <c r="I694" s="120"/>
    </row>
    <row r="695" spans="2:9" ht="12.75">
      <c r="B695" s="192"/>
      <c r="C695" s="340"/>
      <c r="D695" s="340"/>
      <c r="E695" s="177"/>
      <c r="F695" s="167"/>
      <c r="G695" s="106"/>
      <c r="H695" s="188"/>
      <c r="I695" s="120"/>
    </row>
    <row r="696" spans="2:9" ht="12.75">
      <c r="B696" s="192"/>
      <c r="C696" s="340"/>
      <c r="D696" s="340"/>
      <c r="E696" s="177"/>
      <c r="F696" s="167"/>
      <c r="G696" s="106"/>
      <c r="H696" s="188"/>
      <c r="I696" s="120"/>
    </row>
    <row r="697" spans="2:9" ht="12.75">
      <c r="B697" s="117"/>
      <c r="C697" s="340"/>
      <c r="D697" s="340"/>
      <c r="E697" s="162"/>
      <c r="F697" s="106"/>
      <c r="G697" s="106"/>
      <c r="H697" s="188"/>
      <c r="I697" s="120"/>
    </row>
    <row r="698" spans="2:9" ht="12.75">
      <c r="B698" s="117"/>
      <c r="C698" s="340"/>
      <c r="D698" s="340"/>
      <c r="E698" s="162"/>
      <c r="F698" s="106"/>
      <c r="G698" s="106"/>
      <c r="H698" s="188"/>
      <c r="I698" s="120"/>
    </row>
    <row r="699" spans="2:9" ht="12.75">
      <c r="B699" s="105"/>
      <c r="E699" s="107"/>
      <c r="F699" s="106"/>
      <c r="G699" s="106"/>
      <c r="H699" s="106"/>
      <c r="I699" s="120"/>
    </row>
    <row r="700" spans="2:9" ht="12.75">
      <c r="B700" s="105"/>
      <c r="C700" s="106"/>
      <c r="D700" s="106"/>
      <c r="E700" s="107"/>
      <c r="F700" s="106"/>
      <c r="G700" s="106"/>
      <c r="H700" s="106"/>
      <c r="I700" s="123"/>
    </row>
    <row r="701" spans="2:9" ht="12.75">
      <c r="B701" s="105"/>
      <c r="C701" s="106"/>
      <c r="D701" s="106"/>
      <c r="E701" s="107"/>
      <c r="F701" s="106"/>
      <c r="G701" s="106"/>
      <c r="H701" s="106"/>
      <c r="I701" s="120"/>
    </row>
    <row r="702" spans="2:9" ht="12.75">
      <c r="B702" s="105"/>
      <c r="C702" s="106"/>
      <c r="D702" s="106"/>
      <c r="E702" s="107"/>
      <c r="F702" s="106"/>
      <c r="G702" s="106"/>
      <c r="H702" s="106"/>
      <c r="I702" s="120"/>
    </row>
    <row r="703" spans="2:9" ht="13.5" thickBot="1">
      <c r="B703" s="105"/>
      <c r="C703" s="106"/>
      <c r="D703" s="106"/>
      <c r="E703" s="107" t="s">
        <v>43</v>
      </c>
      <c r="F703" s="106"/>
      <c r="G703" s="106"/>
      <c r="H703" s="106"/>
      <c r="I703" s="178">
        <f>I678-I683-I688+I693</f>
        <v>1015032.06</v>
      </c>
    </row>
    <row r="704" spans="2:9" ht="13.5" thickTop="1">
      <c r="B704" s="105"/>
      <c r="C704" s="106"/>
      <c r="D704" s="106"/>
      <c r="E704" s="106"/>
      <c r="F704" s="106"/>
      <c r="G704" s="106"/>
      <c r="H704" s="106"/>
      <c r="I704" s="120"/>
    </row>
    <row r="705" spans="2:9" ht="13.5" thickBot="1">
      <c r="B705" s="124"/>
      <c r="C705" s="125"/>
      <c r="D705" s="125"/>
      <c r="E705" s="125"/>
      <c r="F705" s="125"/>
      <c r="G705" s="125"/>
      <c r="H705" s="125"/>
      <c r="I705" s="136"/>
    </row>
    <row r="706" spans="1:9" ht="14.25" thickBot="1" thickTop="1">
      <c r="A706" s="106"/>
      <c r="B706" s="106"/>
      <c r="C706" s="106"/>
      <c r="D706" s="106"/>
      <c r="E706" s="106"/>
      <c r="F706" s="106"/>
      <c r="G706" s="106"/>
      <c r="H706" s="106"/>
      <c r="I706" s="106"/>
    </row>
    <row r="707" spans="2:9" ht="13.5" thickTop="1">
      <c r="B707" s="127"/>
      <c r="C707" s="128"/>
      <c r="D707" s="128"/>
      <c r="E707" s="128"/>
      <c r="F707" s="128"/>
      <c r="G707" s="128"/>
      <c r="H707" s="128"/>
      <c r="I707" s="129"/>
    </row>
    <row r="708" spans="2:9" ht="12.75">
      <c r="B708" s="110" t="s">
        <v>16</v>
      </c>
      <c r="C708" s="111"/>
      <c r="D708" s="111"/>
      <c r="E708" s="111"/>
      <c r="F708" s="130"/>
      <c r="G708" s="111" t="s">
        <v>17</v>
      </c>
      <c r="H708" s="111"/>
      <c r="I708" s="131"/>
    </row>
    <row r="709" spans="2:9" ht="12.75">
      <c r="B709" s="105"/>
      <c r="C709" s="106"/>
      <c r="D709" s="106"/>
      <c r="E709" s="106"/>
      <c r="F709" s="106"/>
      <c r="G709" s="106"/>
      <c r="H709" s="106"/>
      <c r="I709" s="120"/>
    </row>
    <row r="710" spans="2:9" ht="12.75">
      <c r="B710" s="195" t="s">
        <v>3</v>
      </c>
      <c r="C710" s="132"/>
      <c r="D710" s="132"/>
      <c r="E710" s="132"/>
      <c r="F710" s="106"/>
      <c r="G710" s="132" t="s">
        <v>89</v>
      </c>
      <c r="H710" s="132"/>
      <c r="I710" s="196"/>
    </row>
    <row r="711" spans="2:9" ht="12.75">
      <c r="B711" s="197" t="s">
        <v>2</v>
      </c>
      <c r="C711" s="133"/>
      <c r="D711" s="133"/>
      <c r="E711" s="133"/>
      <c r="F711" s="134"/>
      <c r="G711" s="133" t="s">
        <v>90</v>
      </c>
      <c r="H711" s="133"/>
      <c r="I711" s="135"/>
    </row>
    <row r="712" spans="2:9" ht="13.5" thickBot="1">
      <c r="B712" s="124"/>
      <c r="C712" s="125"/>
      <c r="D712" s="125"/>
      <c r="E712" s="125"/>
      <c r="F712" s="125"/>
      <c r="G712" s="125"/>
      <c r="H712" s="125"/>
      <c r="I712" s="136"/>
    </row>
    <row r="713" ht="13.5" thickTop="1"/>
  </sheetData>
  <sheetProtection/>
  <mergeCells count="247">
    <mergeCell ref="C696:D696"/>
    <mergeCell ref="C697:D697"/>
    <mergeCell ref="C698:D698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E672:I672"/>
    <mergeCell ref="E674:G674"/>
    <mergeCell ref="C676:D676"/>
    <mergeCell ref="E676:G676"/>
    <mergeCell ref="C653:D653"/>
    <mergeCell ref="E669:I669"/>
    <mergeCell ref="E670:I670"/>
    <mergeCell ref="E671:I671"/>
    <mergeCell ref="C649:D649"/>
    <mergeCell ref="C650:D650"/>
    <mergeCell ref="C651:D651"/>
    <mergeCell ref="C652:D652"/>
    <mergeCell ref="C645:D645"/>
    <mergeCell ref="C646:D646"/>
    <mergeCell ref="C647:D647"/>
    <mergeCell ref="C648:D648"/>
    <mergeCell ref="C641:D641"/>
    <mergeCell ref="C642:D642"/>
    <mergeCell ref="C643:D643"/>
    <mergeCell ref="C644:D644"/>
    <mergeCell ref="C637:D637"/>
    <mergeCell ref="C638:D638"/>
    <mergeCell ref="C639:D639"/>
    <mergeCell ref="C640:D640"/>
    <mergeCell ref="C633:D633"/>
    <mergeCell ref="C634:D634"/>
    <mergeCell ref="C635:D635"/>
    <mergeCell ref="C636:D636"/>
    <mergeCell ref="E621:I621"/>
    <mergeCell ref="E623:G623"/>
    <mergeCell ref="C625:D625"/>
    <mergeCell ref="E625:G625"/>
    <mergeCell ref="C597:D597"/>
    <mergeCell ref="E618:I618"/>
    <mergeCell ref="E619:I619"/>
    <mergeCell ref="E620:I620"/>
    <mergeCell ref="C593:D593"/>
    <mergeCell ref="C594:D594"/>
    <mergeCell ref="C595:D595"/>
    <mergeCell ref="C596:D596"/>
    <mergeCell ref="C589:D589"/>
    <mergeCell ref="C590:D590"/>
    <mergeCell ref="C591:D591"/>
    <mergeCell ref="C592:D592"/>
    <mergeCell ref="C585:D585"/>
    <mergeCell ref="C586:D586"/>
    <mergeCell ref="C587:D587"/>
    <mergeCell ref="C588:D588"/>
    <mergeCell ref="C566:D566"/>
    <mergeCell ref="E566:G566"/>
    <mergeCell ref="C583:D583"/>
    <mergeCell ref="C584:D584"/>
    <mergeCell ref="C579:D579"/>
    <mergeCell ref="C580:D580"/>
    <mergeCell ref="C581:D581"/>
    <mergeCell ref="C582:D582"/>
    <mergeCell ref="E560:I560"/>
    <mergeCell ref="E561:I561"/>
    <mergeCell ref="E562:I562"/>
    <mergeCell ref="E564:G564"/>
    <mergeCell ref="E559:I559"/>
    <mergeCell ref="C547:D547"/>
    <mergeCell ref="C548:D548"/>
    <mergeCell ref="C541:D541"/>
    <mergeCell ref="C542:D542"/>
    <mergeCell ref="C543:D543"/>
    <mergeCell ref="C544:D544"/>
    <mergeCell ref="C545:D545"/>
    <mergeCell ref="C546:D546"/>
    <mergeCell ref="C539:D539"/>
    <mergeCell ref="C540:D540"/>
    <mergeCell ref="C480:D480"/>
    <mergeCell ref="E501:I501"/>
    <mergeCell ref="E502:I502"/>
    <mergeCell ref="E503:I503"/>
    <mergeCell ref="E504:I504"/>
    <mergeCell ref="C479:D479"/>
    <mergeCell ref="C507:D507"/>
    <mergeCell ref="E507:G507"/>
    <mergeCell ref="C514:D514"/>
    <mergeCell ref="C475:D475"/>
    <mergeCell ref="C476:D476"/>
    <mergeCell ref="C477:D477"/>
    <mergeCell ref="C478:D478"/>
    <mergeCell ref="C471:D471"/>
    <mergeCell ref="C472:D472"/>
    <mergeCell ref="C473:D473"/>
    <mergeCell ref="C474:D474"/>
    <mergeCell ref="C467:D467"/>
    <mergeCell ref="C468:D468"/>
    <mergeCell ref="C469:D469"/>
    <mergeCell ref="C470:D470"/>
    <mergeCell ref="C463:D463"/>
    <mergeCell ref="C464:D464"/>
    <mergeCell ref="C465:D465"/>
    <mergeCell ref="C466:D466"/>
    <mergeCell ref="E453:G453"/>
    <mergeCell ref="C455:D455"/>
    <mergeCell ref="E455:G455"/>
    <mergeCell ref="C462:D462"/>
    <mergeCell ref="E448:I448"/>
    <mergeCell ref="E449:I449"/>
    <mergeCell ref="E450:I450"/>
    <mergeCell ref="E451:I451"/>
    <mergeCell ref="C423:D423"/>
    <mergeCell ref="C424:D424"/>
    <mergeCell ref="C425:D425"/>
    <mergeCell ref="C426:D426"/>
    <mergeCell ref="C419:D419"/>
    <mergeCell ref="C420:D420"/>
    <mergeCell ref="C421:D421"/>
    <mergeCell ref="C422:D422"/>
    <mergeCell ref="C415:D415"/>
    <mergeCell ref="C416:D416"/>
    <mergeCell ref="C417:D417"/>
    <mergeCell ref="C418:D418"/>
    <mergeCell ref="C411:D411"/>
    <mergeCell ref="C412:D412"/>
    <mergeCell ref="C413:D413"/>
    <mergeCell ref="C414:D414"/>
    <mergeCell ref="C407:D407"/>
    <mergeCell ref="C408:D408"/>
    <mergeCell ref="C409:D409"/>
    <mergeCell ref="C410:D410"/>
    <mergeCell ref="E396:G396"/>
    <mergeCell ref="C398:D398"/>
    <mergeCell ref="E398:G398"/>
    <mergeCell ref="C406:D406"/>
    <mergeCell ref="E391:I391"/>
    <mergeCell ref="E392:I392"/>
    <mergeCell ref="E393:I393"/>
    <mergeCell ref="E394:I394"/>
    <mergeCell ref="C367:D367"/>
    <mergeCell ref="C368:D368"/>
    <mergeCell ref="C369:D369"/>
    <mergeCell ref="C370:D370"/>
    <mergeCell ref="C363:D363"/>
    <mergeCell ref="C364:D364"/>
    <mergeCell ref="C365:D365"/>
    <mergeCell ref="C366:D366"/>
    <mergeCell ref="C359:D359"/>
    <mergeCell ref="C360:D360"/>
    <mergeCell ref="C361:D361"/>
    <mergeCell ref="C362:D362"/>
    <mergeCell ref="C355:D355"/>
    <mergeCell ref="C356:D356"/>
    <mergeCell ref="C357:D357"/>
    <mergeCell ref="C358:D358"/>
    <mergeCell ref="C351:D351"/>
    <mergeCell ref="C352:D352"/>
    <mergeCell ref="C353:D353"/>
    <mergeCell ref="C354:D354"/>
    <mergeCell ref="E340:G340"/>
    <mergeCell ref="C342:D342"/>
    <mergeCell ref="E342:G342"/>
    <mergeCell ref="C350:D350"/>
    <mergeCell ref="E335:I335"/>
    <mergeCell ref="E336:I336"/>
    <mergeCell ref="E337:I337"/>
    <mergeCell ref="E338:I338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5:D295"/>
    <mergeCell ref="C296:D296"/>
    <mergeCell ref="C297:D297"/>
    <mergeCell ref="C298:D298"/>
    <mergeCell ref="E284:G284"/>
    <mergeCell ref="C286:D286"/>
    <mergeCell ref="E286:G286"/>
    <mergeCell ref="C294:D294"/>
    <mergeCell ref="E280:I280"/>
    <mergeCell ref="E281:I281"/>
    <mergeCell ref="D251:F251"/>
    <mergeCell ref="E282:I282"/>
    <mergeCell ref="E229:I229"/>
    <mergeCell ref="C233:D233"/>
    <mergeCell ref="E233:G233"/>
    <mergeCell ref="E279:I279"/>
    <mergeCell ref="C197:D197"/>
    <mergeCell ref="E226:I226"/>
    <mergeCell ref="E227:I227"/>
    <mergeCell ref="E228:I228"/>
    <mergeCell ref="C178:D178"/>
    <mergeCell ref="E178:G178"/>
    <mergeCell ref="C195:D195"/>
    <mergeCell ref="C196:D196"/>
    <mergeCell ref="E170:I170"/>
    <mergeCell ref="E172:I172"/>
    <mergeCell ref="E173:I173"/>
    <mergeCell ref="E174:I174"/>
    <mergeCell ref="E121:I121"/>
    <mergeCell ref="C126:D126"/>
    <mergeCell ref="E126:G126"/>
    <mergeCell ref="C146:D146"/>
    <mergeCell ref="C79:D79"/>
    <mergeCell ref="E117:I117"/>
    <mergeCell ref="E119:I119"/>
    <mergeCell ref="E120:I120"/>
    <mergeCell ref="C74:D74"/>
    <mergeCell ref="C75:D75"/>
    <mergeCell ref="C77:D77"/>
    <mergeCell ref="C78:D78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E8:G8"/>
    <mergeCell ref="C11:D11"/>
    <mergeCell ref="E11:G11"/>
    <mergeCell ref="C61:D61"/>
    <mergeCell ref="H1:I1"/>
    <mergeCell ref="D3:H3"/>
    <mergeCell ref="D6:H6"/>
    <mergeCell ref="E7:H7"/>
  </mergeCells>
  <printOptions/>
  <pageMargins left="0.29" right="0.75" top="0.4" bottom="0.7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Vicente</cp:lastModifiedBy>
  <cp:lastPrinted>2012-08-21T00:19:45Z</cp:lastPrinted>
  <dcterms:created xsi:type="dcterms:W3CDTF">2002-02-12T01:25:33Z</dcterms:created>
  <dcterms:modified xsi:type="dcterms:W3CDTF">2012-08-29T19:13:05Z</dcterms:modified>
  <cp:category/>
  <cp:version/>
  <cp:contentType/>
  <cp:contentStatus/>
</cp:coreProperties>
</file>