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5" yWindow="2175" windowWidth="11580" windowHeight="6540" firstSheet="2" activeTab="5"/>
  </bookViews>
  <sheets>
    <sheet name="ORIGEN Y APLIC." sheetId="1" r:id="rId1"/>
    <sheet name="BALANCE" sheetId="2" r:id="rId2"/>
    <sheet name="EDO. RESULTADOS" sheetId="3" r:id="rId3"/>
    <sheet name="BALANZA" sheetId="4" r:id="rId4"/>
    <sheet name="DISPONIB." sheetId="5" r:id="rId5"/>
    <sheet name="CONCILIAC." sheetId="6" r:id="rId6"/>
  </sheets>
  <externalReferences>
    <externalReference r:id="rId9"/>
  </externalReferences>
  <definedNames>
    <definedName name="_xlnm.Print_Area" localSheetId="1">'BALANCE'!$A$1:$I$44</definedName>
    <definedName name="_xlnm.Print_Area" localSheetId="5">'CONCILIAC.'!$A$1:$I$720</definedName>
    <definedName name="_xlnm.Print_Area" localSheetId="2">'EDO. RESULTADOS'!$A$1:$H$53</definedName>
    <definedName name="_xlnm.Print_Area" localSheetId="0">'ORIGEN Y APLIC.'!$A$1:$I$56</definedName>
  </definedNames>
  <calcPr fullCalcOnLoad="1"/>
</workbook>
</file>

<file path=xl/sharedStrings.xml><?xml version="1.0" encoding="utf-8"?>
<sst xmlns="http://schemas.openxmlformats.org/spreadsheetml/2006/main" count="381" uniqueCount="155">
  <si>
    <t>ESCUELA NORMAL DE SINALOA</t>
  </si>
  <si>
    <t>TOTAL</t>
  </si>
  <si>
    <t>RECURSOS FINANCIEROS, E.N.S</t>
  </si>
  <si>
    <t>C. DIANA CECILIA BOBADILLA SALAZAR</t>
  </si>
  <si>
    <t>DEPARTAMENTO DE RECURSOS FINANCIEROS</t>
  </si>
  <si>
    <t>ESTADO DE ORIGEN Y APLICACIÓN DE LOS RECURSOS</t>
  </si>
  <si>
    <t>ORIGEN</t>
  </si>
  <si>
    <t>SUBSIDIO ESTATAL</t>
  </si>
  <si>
    <t>SUBSIDIO FEDERAL</t>
  </si>
  <si>
    <t>INGRESOS PROPIOS</t>
  </si>
  <si>
    <t>APLICACIÓN</t>
  </si>
  <si>
    <t xml:space="preserve">GASTOS DE OPERACIÓN </t>
  </si>
  <si>
    <t>SERVICIOS PERSONALES</t>
  </si>
  <si>
    <t>SERVICIOS GENERALES</t>
  </si>
  <si>
    <t>MATERIALES Y SUMINISTROS</t>
  </si>
  <si>
    <t>SALDO</t>
  </si>
  <si>
    <t>ELABORÓ</t>
  </si>
  <si>
    <t>AUTORIZÓ</t>
  </si>
  <si>
    <t>GASTOS FINANCIEROS</t>
  </si>
  <si>
    <t>CAJA CHICA</t>
  </si>
  <si>
    <t>DEUDORES DIVERSOS</t>
  </si>
  <si>
    <t>PRESTAMOS A FUNC. Y EMP.</t>
  </si>
  <si>
    <t>ANTICIPOS A CTA. DE SUELDO</t>
  </si>
  <si>
    <t>ANTICIPOS A VIATICOS</t>
  </si>
  <si>
    <t>JEFATURA DE RECURSOS FINANCIEROS</t>
  </si>
  <si>
    <t>DESCRIPCIÓN</t>
  </si>
  <si>
    <t>SALDO ANTERIOR</t>
  </si>
  <si>
    <t>MOVIMIENTOS DEL MES</t>
  </si>
  <si>
    <t>SALDO ACTUAL</t>
  </si>
  <si>
    <t xml:space="preserve">DEUDOR </t>
  </si>
  <si>
    <t>ACREEDOR</t>
  </si>
  <si>
    <t>DEUDOR</t>
  </si>
  <si>
    <t>BALANZA DE COMPROBACIÓN</t>
  </si>
  <si>
    <t>BANCOS CTAS. DE CHEQUES</t>
  </si>
  <si>
    <t>ANTICIPOS A CUENTA DE SUELDO</t>
  </si>
  <si>
    <t>ACTIVO FIJO E INV. PUBLICA</t>
  </si>
  <si>
    <t>TOTALES</t>
  </si>
  <si>
    <t>FECHA</t>
  </si>
  <si>
    <t>CONCEPTO</t>
  </si>
  <si>
    <t>PARCIAL</t>
  </si>
  <si>
    <t>SALDO SEGÚN ESTADO DE CUENTAS DEL BANCO:</t>
  </si>
  <si>
    <t>Menos:</t>
  </si>
  <si>
    <t>CHEQUES EN TRÁNSITO:</t>
  </si>
  <si>
    <t>SALDO CONCILIADO IGUAL A LIBROS:</t>
  </si>
  <si>
    <t>INFORME DE DISPONIBILIDAD BANCARIA</t>
  </si>
  <si>
    <t>ORIGEN DE FONDOS</t>
  </si>
  <si>
    <t>FINAL</t>
  </si>
  <si>
    <t>RETIROS</t>
  </si>
  <si>
    <t>DEPOSITOS</t>
  </si>
  <si>
    <t>TOTALES                         $</t>
  </si>
  <si>
    <t>DEPOSITOS PENDIENTES EN CONTABILIDAD</t>
  </si>
  <si>
    <t>DEPOSITOS PEND. DE IDENTIFICAR</t>
  </si>
  <si>
    <t>ACTIVO</t>
  </si>
  <si>
    <t>PASIVO</t>
  </si>
  <si>
    <t>ACTIVO CIRCULANTE</t>
  </si>
  <si>
    <t>PASIVO CIRCULANTE</t>
  </si>
  <si>
    <t>FONDO FIJO DE CAJA</t>
  </si>
  <si>
    <t>IMPUESTOS POR PAGAR</t>
  </si>
  <si>
    <t>BANCOS</t>
  </si>
  <si>
    <t>ANTICIPO A CTA. DE SUELDO</t>
  </si>
  <si>
    <t>ACTIVO FIJO</t>
  </si>
  <si>
    <t>PATRIMONIO</t>
  </si>
  <si>
    <t>EQUIPO Y MOB. DE OFICINA</t>
  </si>
  <si>
    <t>RESULTADO DEL EJERCICIO</t>
  </si>
  <si>
    <t>EQUIPO DE TRANSPORTE</t>
  </si>
  <si>
    <t>EQUIPO DE COMPUTO</t>
  </si>
  <si>
    <t>EQUIPO Y MAQ. DE TRABAJO</t>
  </si>
  <si>
    <t>MOB. Y EQUIPO ACADEMICO</t>
  </si>
  <si>
    <t>TOTAL ACTIVO</t>
  </si>
  <si>
    <t>SUMA TOTAL PASIVO</t>
  </si>
  <si>
    <t>ESTADO DE RESULTADOS</t>
  </si>
  <si>
    <t>SALDO INICIAL</t>
  </si>
  <si>
    <t>RESULTADO DEL EJERCICIO Y ANTERIORES</t>
  </si>
  <si>
    <t>INGRESO SUB.ESTATAL</t>
  </si>
  <si>
    <t>INGRESO SUB.FEDERAL</t>
  </si>
  <si>
    <t>ANTICIPO A PROVEEDORES</t>
  </si>
  <si>
    <t>PROVEEDORES</t>
  </si>
  <si>
    <t>ADQ.MANTENIM. EDIFICIO</t>
  </si>
  <si>
    <t>EQUIPO DE SONIDO, EQ. MUS.</t>
  </si>
  <si>
    <t>ACTIVOS PROMIN</t>
  </si>
  <si>
    <t>ACTIVO DIDACTICA</t>
  </si>
  <si>
    <t>IMP. POR PAGAR</t>
  </si>
  <si>
    <t>DEPOSITOS NO CONSIDERADOS POR CONTABILIDAD</t>
  </si>
  <si>
    <t>RETIROS NO CONSIDERADOS POR EL BANCO</t>
  </si>
  <si>
    <t>RETIROS NO CONSIDERADOS POR CONTABILIDAD</t>
  </si>
  <si>
    <t>DEPOSITOS NO CONSIDERADOS POR EL BANCO</t>
  </si>
  <si>
    <t>CHEQUES NO CONSIDERADOS POR EL BANCO</t>
  </si>
  <si>
    <t>VALENTIN FELIX SALAZAR</t>
  </si>
  <si>
    <t>MARCELA ISABEL ORDOÑEZ VEGA</t>
  </si>
  <si>
    <t>ALMA YADIRA MEZA RENDON</t>
  </si>
  <si>
    <t>DIRECTORA DE LA E.N.S.</t>
  </si>
  <si>
    <t>C. ALMA YADIRA MEZA RENDON</t>
  </si>
  <si>
    <t>RECURSOS PROPIOS DE LA INSTITUCIÓN</t>
  </si>
  <si>
    <t>C. ALMA YADIRA MEZA RENDÓN</t>
  </si>
  <si>
    <t>ANTICIPOS P/VIATICOS Y GTOS COMPROBAR</t>
  </si>
  <si>
    <t>EJER. ANTERIORES</t>
  </si>
  <si>
    <t>ANTICIPO PARA VIATICOS Y GTOS A COMP</t>
  </si>
  <si>
    <t>GASTOS PROGRAMAS FEDERALES</t>
  </si>
  <si>
    <t>DEL 1 DE ENERO AL 31 DE MARZO DE 2012</t>
  </si>
  <si>
    <t>ACREEDORES DIVERSOS</t>
  </si>
  <si>
    <t>BALANCE GENERAL DEL 01 DE ENERO AL 31 DE MARZO DE 2012</t>
  </si>
  <si>
    <t>ACTIVO PROMEP</t>
  </si>
  <si>
    <t>ACREEDORES</t>
  </si>
  <si>
    <t>DEL 01 DE ENERO A 31 DE MARZO DE 2012</t>
  </si>
  <si>
    <t>DIANA CECILIA BOBADILLA SALAZAR</t>
  </si>
  <si>
    <t>GLORIA ARECHIGA SANCHEZ</t>
  </si>
  <si>
    <t>LUIS ENRIQUE LOAIZA ALMEIDA</t>
  </si>
  <si>
    <t>GLORIA CASTRO LOPEZ</t>
  </si>
  <si>
    <t>GUADALUPE CARDENAS MANJARREZ</t>
  </si>
  <si>
    <t>CONCILIACIÓN BANCARIA AL 31 DE DICIEMBRE DE 2012</t>
  </si>
  <si>
    <t>BEATRIZ TRINIDAD MONTESINO DURAN</t>
  </si>
  <si>
    <t>ADRIANA GUADALUPE CUEN GARCIA</t>
  </si>
  <si>
    <t>MARIA DE LA PAZ DE LA CRUZ INZUNZA</t>
  </si>
  <si>
    <t>CELIDA SANCHEZ SANCHEZ</t>
  </si>
  <si>
    <t>MARIA DE JESUS HERNANDEZ SOTO</t>
  </si>
  <si>
    <t>BLADIMIR VALDEZ ARAIZA</t>
  </si>
  <si>
    <t>LUIS GUILLERMO ROJO ZAZUETA</t>
  </si>
  <si>
    <t>LUZ BERTHILA BAÑUELOS FAJARDO</t>
  </si>
  <si>
    <t>INES AMPARO LOPEZ LEYVA</t>
  </si>
  <si>
    <t>EQUIPOS MUSICALES Y ELECTRONICA, S.A. DE C.V.</t>
  </si>
  <si>
    <t>CENTRO DE ACTUALIZACION DEL MAGISTERIO</t>
  </si>
  <si>
    <t>AIR TRAVEL MUNDIAL, S.A. DE C.V.</t>
  </si>
  <si>
    <t>MOBILIARIOS Y SERVICIOS, S.A. DE C.V.</t>
  </si>
  <si>
    <t>AQUAMILLER, S.A. DE .C.V.</t>
  </si>
  <si>
    <t>GRUPO VESIFE SPR DE RI DE C.V.</t>
  </si>
  <si>
    <t>PEDRO OSUNA MEDINA</t>
  </si>
  <si>
    <t>ZONA HS, S.A. DE C.V.</t>
  </si>
  <si>
    <t>MANUELA VERDIN RAMOS</t>
  </si>
  <si>
    <t>AFIANZADORA ASERTA, S.A. DE C.V.</t>
  </si>
  <si>
    <t>PANORAMICA DE VIAJES, SA DE CV</t>
  </si>
  <si>
    <t>CRISTHIAN GUADALUPE CONTRERAS</t>
  </si>
  <si>
    <t>LIBIA CARELI RODRIGUEZ OSUNA</t>
  </si>
  <si>
    <t>JAIME LEONARDO PARRA MENDEZ</t>
  </si>
  <si>
    <t>ALARMA COMUNICACIÓN Y SERVICIO, SA DE CV</t>
  </si>
  <si>
    <t>ROGAS, SA DE CV</t>
  </si>
  <si>
    <t>IMPRENTA CORDERO, SA DE CV</t>
  </si>
  <si>
    <t>SISTEMAS DE IMPRESIÓN ELECTRONICA, SA DE CV</t>
  </si>
  <si>
    <t>ESPINOZA CASTRO ALEJANDRO</t>
  </si>
  <si>
    <t>TELEFONOS DE MEXICO, SAB DE CV</t>
  </si>
  <si>
    <t>MILITARES CALDERON, SA DE CV</t>
  </si>
  <si>
    <t>MARCOS ELIAS GONZALEZ PEREZ</t>
  </si>
  <si>
    <t>MARIA LAURA SALAZAR SALOMON</t>
  </si>
  <si>
    <t>MARVIN ALI LOPEZ TORRES</t>
  </si>
  <si>
    <t>CONCILIACIÓN BANCARIA AL 31 DE MARZO DE 2012</t>
  </si>
  <si>
    <t>SISTEMAS DE IMPRESIÓN ELECTRONICA SA DE CV</t>
  </si>
  <si>
    <t>MARCELA ISABEL ORDONEZ VEGA</t>
  </si>
  <si>
    <t>DEPOSITO EN EFECTIVO</t>
  </si>
  <si>
    <t>ADAN LORENZO APODACA FELIX</t>
  </si>
  <si>
    <t xml:space="preserve">TELEFONOS DE MEXICO S.A.B.  DE C.V. </t>
  </si>
  <si>
    <t>DIANA CABANILLAS BELTRAN</t>
  </si>
  <si>
    <t xml:space="preserve">MIREYA RUBIO MORENO </t>
  </si>
  <si>
    <t>ROSA ELIZABETH ZEPEDA ONTIVEROS</t>
  </si>
  <si>
    <t xml:space="preserve">TRASPASO A CTA. </t>
  </si>
  <si>
    <t>TRASPASO A CTA.</t>
  </si>
  <si>
    <t xml:space="preserve">TRASPASO DE LA CUENTA 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</si>
</sst>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,##0.00_ ;\-#,##0.00\ "/>
    <numFmt numFmtId="176" formatCode="mmm\-yyyy"/>
    <numFmt numFmtId="177" formatCode="_-* #,##0.000_-;\-* #,##0.000_-;_-* &quot;-&quot;??_-;_-@_-"/>
    <numFmt numFmtId="178" formatCode="_-* #,##0.0000_-;\-* #,##0.0000_-;_-* &quot;-&quot;??_-;_-@_-"/>
    <numFmt numFmtId="179" formatCode="[$-80A]dddd\,\ dd&quot; de &quot;mmmm&quot; de &quot;yyyy"/>
    <numFmt numFmtId="180" formatCode="&quot;$&quot;#,##0.00"/>
    <numFmt numFmtId="181" formatCode="[$-C0A]d\-mmm\-yy;@"/>
    <numFmt numFmtId="182" formatCode="#,##0.00;[Red]#,##0.00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CG Omega"/>
      <family val="2"/>
    </font>
    <font>
      <b/>
      <sz val="14"/>
      <name val="Comic Sans MS"/>
      <family val="4"/>
    </font>
    <font>
      <b/>
      <sz val="9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0"/>
      <name val="Tahoma"/>
      <family val="2"/>
    </font>
    <font>
      <sz val="10"/>
      <color indexed="10"/>
      <name val="Arial"/>
      <family val="2"/>
    </font>
    <font>
      <sz val="8"/>
      <color indexed="8"/>
      <name val="Verdana"/>
      <family val="2"/>
    </font>
    <font>
      <sz val="12"/>
      <name val="Tahoma"/>
      <family val="2"/>
    </font>
    <font>
      <sz val="11"/>
      <name val="Tahoma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Tahoma"/>
      <family val="2"/>
    </font>
    <font>
      <b/>
      <sz val="11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125">
        <bgColor indexed="9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>
        <color indexed="63"/>
      </left>
      <right style="hair"/>
      <top style="double"/>
      <bottom style="hair"/>
    </border>
    <border>
      <left style="double"/>
      <right style="hair"/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double"/>
      <top style="double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hair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4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5" fillId="7" borderId="1" applyNumberFormat="0" applyAlignment="0" applyProtection="0"/>
    <xf numFmtId="0" fontId="2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8" fillId="1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3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0" xfId="0" applyFont="1" applyBorder="1" applyAlignment="1">
      <alignment/>
    </xf>
    <xf numFmtId="43" fontId="1" fillId="0" borderId="14" xfId="46" applyFont="1" applyBorder="1" applyAlignment="1">
      <alignment/>
    </xf>
    <xf numFmtId="0" fontId="0" fillId="0" borderId="0" xfId="0" applyFill="1" applyBorder="1" applyAlignment="1">
      <alignment/>
    </xf>
    <xf numFmtId="15" fontId="0" fillId="0" borderId="13" xfId="0" applyNumberFormat="1" applyBorder="1" applyAlignment="1">
      <alignment horizontal="center"/>
    </xf>
    <xf numFmtId="43" fontId="0" fillId="0" borderId="0" xfId="46" applyBorder="1" applyAlignment="1">
      <alignment/>
    </xf>
    <xf numFmtId="0" fontId="0" fillId="0" borderId="0" xfId="0" applyBorder="1" applyAlignment="1">
      <alignment horizontal="center"/>
    </xf>
    <xf numFmtId="4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3" fontId="0" fillId="0" borderId="0" xfId="46" applyFill="1" applyBorder="1" applyAlignment="1">
      <alignment/>
    </xf>
    <xf numFmtId="0" fontId="1" fillId="0" borderId="13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18" xfId="0" applyNumberFormat="1" applyBorder="1" applyAlignment="1">
      <alignment/>
    </xf>
    <xf numFmtId="4" fontId="1" fillId="0" borderId="0" xfId="0" applyNumberFormat="1" applyFont="1" applyBorder="1" applyAlignment="1">
      <alignment horizontal="right"/>
    </xf>
    <xf numFmtId="4" fontId="1" fillId="0" borderId="16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0" fillId="0" borderId="24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27" xfId="0" applyNumberFormat="1" applyBorder="1" applyAlignment="1">
      <alignment/>
    </xf>
    <xf numFmtId="4" fontId="0" fillId="0" borderId="0" xfId="0" applyNumberFormat="1" applyAlignment="1">
      <alignment/>
    </xf>
    <xf numFmtId="4" fontId="1" fillId="0" borderId="24" xfId="0" applyNumberFormat="1" applyFont="1" applyBorder="1" applyAlignment="1">
      <alignment/>
    </xf>
    <xf numFmtId="0" fontId="1" fillId="0" borderId="22" xfId="0" applyFont="1" applyBorder="1" applyAlignment="1">
      <alignment/>
    </xf>
    <xf numFmtId="4" fontId="1" fillId="0" borderId="26" xfId="0" applyNumberFormat="1" applyFont="1" applyBorder="1" applyAlignment="1">
      <alignment/>
    </xf>
    <xf numFmtId="4" fontId="0" fillId="0" borderId="28" xfId="0" applyNumberFormat="1" applyBorder="1" applyAlignment="1">
      <alignment/>
    </xf>
    <xf numFmtId="4" fontId="1" fillId="0" borderId="28" xfId="0" applyNumberFormat="1" applyFont="1" applyBorder="1" applyAlignment="1">
      <alignment/>
    </xf>
    <xf numFmtId="4" fontId="0" fillId="0" borderId="29" xfId="0" applyNumberFormat="1" applyBorder="1" applyAlignment="1">
      <alignment/>
    </xf>
    <xf numFmtId="0" fontId="1" fillId="0" borderId="13" xfId="0" applyFont="1" applyBorder="1" applyAlignment="1">
      <alignment/>
    </xf>
    <xf numFmtId="4" fontId="0" fillId="0" borderId="14" xfId="0" applyNumberFormat="1" applyBorder="1" applyAlignment="1">
      <alignment/>
    </xf>
    <xf numFmtId="4" fontId="0" fillId="0" borderId="0" xfId="0" applyNumberFormat="1" applyFont="1" applyAlignment="1">
      <alignment/>
    </xf>
    <xf numFmtId="4" fontId="1" fillId="0" borderId="14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4" fontId="0" fillId="0" borderId="11" xfId="0" applyNumberForma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4" fontId="0" fillId="0" borderId="16" xfId="0" applyNumberFormat="1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4" fontId="1" fillId="0" borderId="17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0" fillId="0" borderId="30" xfId="0" applyNumberFormat="1" applyFont="1" applyFill="1" applyBorder="1" applyAlignment="1">
      <alignment/>
    </xf>
    <xf numFmtId="4" fontId="0" fillId="0" borderId="26" xfId="0" applyNumberForma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4" fontId="0" fillId="0" borderId="28" xfId="0" applyNumberFormat="1" applyFill="1" applyBorder="1" applyAlignment="1">
      <alignment/>
    </xf>
    <xf numFmtId="43" fontId="0" fillId="0" borderId="0" xfId="46" applyFont="1" applyAlignment="1">
      <alignment/>
    </xf>
    <xf numFmtId="4" fontId="4" fillId="0" borderId="14" xfId="0" applyNumberFormat="1" applyFont="1" applyBorder="1" applyAlignment="1">
      <alignment/>
    </xf>
    <xf numFmtId="4" fontId="0" fillId="0" borderId="0" xfId="0" applyNumberFormat="1" applyFill="1" applyBorder="1" applyAlignment="1">
      <alignment/>
    </xf>
    <xf numFmtId="4" fontId="8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43" fontId="0" fillId="0" borderId="0" xfId="0" applyNumberFormat="1" applyFill="1" applyAlignment="1">
      <alignment/>
    </xf>
    <xf numFmtId="0" fontId="0" fillId="0" borderId="0" xfId="0" applyFont="1" applyAlignment="1">
      <alignment horizontal="center"/>
    </xf>
    <xf numFmtId="0" fontId="7" fillId="0" borderId="13" xfId="0" applyFont="1" applyBorder="1" applyAlignment="1">
      <alignment/>
    </xf>
    <xf numFmtId="0" fontId="0" fillId="0" borderId="13" xfId="0" applyFont="1" applyBorder="1" applyAlignment="1">
      <alignment/>
    </xf>
    <xf numFmtId="4" fontId="15" fillId="0" borderId="0" xfId="53" applyNumberFormat="1" applyFont="1" applyBorder="1" applyAlignment="1">
      <alignment/>
    </xf>
    <xf numFmtId="4" fontId="16" fillId="0" borderId="0" xfId="53" applyNumberFormat="1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4" fontId="0" fillId="0" borderId="34" xfId="0" applyNumberFormat="1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4" fontId="0" fillId="0" borderId="36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24" xfId="0" applyNumberFormat="1" applyFill="1" applyBorder="1" applyAlignment="1">
      <alignment/>
    </xf>
    <xf numFmtId="0" fontId="0" fillId="0" borderId="22" xfId="0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4" fontId="0" fillId="0" borderId="37" xfId="0" applyNumberFormat="1" applyFill="1" applyBorder="1" applyAlignment="1">
      <alignment/>
    </xf>
    <xf numFmtId="4" fontId="0" fillId="0" borderId="22" xfId="0" applyNumberFormat="1" applyFill="1" applyBorder="1" applyAlignment="1">
      <alignment/>
    </xf>
    <xf numFmtId="0" fontId="0" fillId="0" borderId="38" xfId="0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0" fontId="13" fillId="0" borderId="38" xfId="0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0" fontId="13" fillId="0" borderId="22" xfId="0" applyFont="1" applyFill="1" applyBorder="1" applyAlignment="1">
      <alignment/>
    </xf>
    <xf numFmtId="4" fontId="0" fillId="0" borderId="24" xfId="46" applyNumberFormat="1" applyFont="1" applyFill="1" applyBorder="1" applyAlignment="1">
      <alignment horizontal="right"/>
    </xf>
    <xf numFmtId="4" fontId="0" fillId="0" borderId="26" xfId="46" applyNumberFormat="1" applyFont="1" applyFill="1" applyBorder="1" applyAlignment="1">
      <alignment/>
    </xf>
    <xf numFmtId="4" fontId="0" fillId="0" borderId="39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40" xfId="0" applyNumberFormat="1" applyFill="1" applyBorder="1" applyAlignment="1">
      <alignment/>
    </xf>
    <xf numFmtId="0" fontId="0" fillId="0" borderId="0" xfId="57">
      <alignment/>
      <protection/>
    </xf>
    <xf numFmtId="0" fontId="3" fillId="0" borderId="0" xfId="57" applyFont="1" applyAlignment="1">
      <alignment horizontal="center"/>
      <protection/>
    </xf>
    <xf numFmtId="0" fontId="0" fillId="0" borderId="0" xfId="57" applyAlignment="1">
      <alignment horizontal="center"/>
      <protection/>
    </xf>
    <xf numFmtId="0" fontId="1" fillId="0" borderId="41" xfId="57" applyFont="1" applyFill="1" applyBorder="1" applyAlignment="1">
      <alignment horizontal="center"/>
      <protection/>
    </xf>
    <xf numFmtId="0" fontId="1" fillId="0" borderId="0" xfId="57" applyFont="1" applyAlignment="1">
      <alignment horizontal="center"/>
      <protection/>
    </xf>
    <xf numFmtId="0" fontId="1" fillId="0" borderId="42" xfId="57" applyFont="1" applyBorder="1" applyAlignment="1">
      <alignment horizontal="center"/>
      <protection/>
    </xf>
    <xf numFmtId="0" fontId="0" fillId="0" borderId="13" xfId="57" applyBorder="1">
      <alignment/>
      <protection/>
    </xf>
    <xf numFmtId="0" fontId="0" fillId="0" borderId="0" xfId="57" applyBorder="1">
      <alignment/>
      <protection/>
    </xf>
    <xf numFmtId="0" fontId="4" fillId="0" borderId="0" xfId="57" applyFont="1" applyBorder="1">
      <alignment/>
      <protection/>
    </xf>
    <xf numFmtId="43" fontId="1" fillId="0" borderId="14" xfId="50" applyFont="1" applyBorder="1" applyAlignment="1">
      <alignment/>
    </xf>
    <xf numFmtId="43" fontId="0" fillId="0" borderId="0" xfId="57" applyNumberFormat="1">
      <alignment/>
      <protection/>
    </xf>
    <xf numFmtId="0" fontId="0" fillId="0" borderId="13" xfId="57" applyBorder="1" applyAlignment="1">
      <alignment horizontal="center"/>
      <protection/>
    </xf>
    <xf numFmtId="0" fontId="0" fillId="0" borderId="0" xfId="57" applyBorder="1" applyAlignment="1">
      <alignment horizontal="center"/>
      <protection/>
    </xf>
    <xf numFmtId="4" fontId="0" fillId="0" borderId="0" xfId="57" applyNumberFormat="1" applyBorder="1">
      <alignment/>
      <protection/>
    </xf>
    <xf numFmtId="4" fontId="1" fillId="0" borderId="14" xfId="50" applyNumberFormat="1" applyFont="1" applyFill="1" applyBorder="1" applyAlignment="1">
      <alignment/>
    </xf>
    <xf numFmtId="4" fontId="0" fillId="0" borderId="0" xfId="57" applyNumberFormat="1">
      <alignment/>
      <protection/>
    </xf>
    <xf numFmtId="0" fontId="0" fillId="0" borderId="0" xfId="57" applyFill="1" applyBorder="1" applyAlignment="1">
      <alignment horizontal="center"/>
      <protection/>
    </xf>
    <xf numFmtId="0" fontId="0" fillId="0" borderId="0" xfId="57" applyFont="1" applyFill="1" applyBorder="1" applyAlignment="1">
      <alignment horizontal="center"/>
      <protection/>
    </xf>
    <xf numFmtId="0" fontId="1" fillId="0" borderId="26" xfId="0" applyFont="1" applyBorder="1" applyAlignment="1">
      <alignment horizontal="center"/>
    </xf>
    <xf numFmtId="0" fontId="0" fillId="0" borderId="43" xfId="0" applyBorder="1" applyAlignment="1">
      <alignment/>
    </xf>
    <xf numFmtId="0" fontId="0" fillId="0" borderId="27" xfId="0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44" xfId="57" applyBorder="1">
      <alignment/>
      <protection/>
    </xf>
    <xf numFmtId="0" fontId="0" fillId="0" borderId="18" xfId="57" applyBorder="1">
      <alignment/>
      <protection/>
    </xf>
    <xf numFmtId="43" fontId="1" fillId="0" borderId="45" xfId="50" applyFont="1" applyBorder="1" applyAlignment="1">
      <alignment/>
    </xf>
    <xf numFmtId="15" fontId="0" fillId="0" borderId="13" xfId="57" applyNumberFormat="1" applyBorder="1" applyAlignment="1">
      <alignment horizontal="center"/>
      <protection/>
    </xf>
    <xf numFmtId="0" fontId="0" fillId="0" borderId="0" xfId="57" applyFill="1" applyBorder="1">
      <alignment/>
      <protection/>
    </xf>
    <xf numFmtId="43" fontId="0" fillId="0" borderId="0" xfId="50" applyBorder="1" applyAlignment="1">
      <alignment/>
    </xf>
    <xf numFmtId="0" fontId="0" fillId="0" borderId="14" xfId="57" applyBorder="1">
      <alignment/>
      <protection/>
    </xf>
    <xf numFmtId="4" fontId="1" fillId="0" borderId="0" xfId="57" applyNumberFormat="1" applyFont="1" applyBorder="1">
      <alignment/>
      <protection/>
    </xf>
    <xf numFmtId="4" fontId="4" fillId="0" borderId="0" xfId="57" applyNumberFormat="1" applyFont="1" applyBorder="1">
      <alignment/>
      <protection/>
    </xf>
    <xf numFmtId="4" fontId="1" fillId="0" borderId="14" xfId="57" applyNumberFormat="1" applyFont="1" applyBorder="1">
      <alignment/>
      <protection/>
    </xf>
    <xf numFmtId="0" fontId="0" fillId="0" borderId="15" xfId="57" applyBorder="1">
      <alignment/>
      <protection/>
    </xf>
    <xf numFmtId="0" fontId="0" fillId="0" borderId="16" xfId="57" applyBorder="1">
      <alignment/>
      <protection/>
    </xf>
    <xf numFmtId="4" fontId="0" fillId="0" borderId="17" xfId="57" applyNumberFormat="1" applyBorder="1">
      <alignment/>
      <protection/>
    </xf>
    <xf numFmtId="0" fontId="0" fillId="0" borderId="10" xfId="57" applyBorder="1">
      <alignment/>
      <protection/>
    </xf>
    <xf numFmtId="0" fontId="0" fillId="0" borderId="11" xfId="57" applyBorder="1">
      <alignment/>
      <protection/>
    </xf>
    <xf numFmtId="0" fontId="0" fillId="0" borderId="12" xfId="57" applyBorder="1">
      <alignment/>
      <protection/>
    </xf>
    <xf numFmtId="0" fontId="0" fillId="0" borderId="0" xfId="57" applyBorder="1" applyAlignment="1">
      <alignment/>
      <protection/>
    </xf>
    <xf numFmtId="0" fontId="0" fillId="0" borderId="14" xfId="57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0" fontId="8" fillId="0" borderId="0" xfId="57" applyFont="1" applyBorder="1" applyAlignment="1">
      <alignment/>
      <protection/>
    </xf>
    <xf numFmtId="0" fontId="6" fillId="0" borderId="0" xfId="57" applyFont="1" applyBorder="1" applyAlignment="1">
      <alignment horizontal="center"/>
      <protection/>
    </xf>
    <xf numFmtId="0" fontId="6" fillId="0" borderId="0" xfId="57" applyFont="1" applyBorder="1" applyAlignment="1">
      <alignment/>
      <protection/>
    </xf>
    <xf numFmtId="0" fontId="6" fillId="0" borderId="14" xfId="57" applyFont="1" applyBorder="1" applyAlignment="1">
      <alignment horizontal="center"/>
      <protection/>
    </xf>
    <xf numFmtId="0" fontId="0" fillId="0" borderId="17" xfId="57" applyBorder="1">
      <alignment/>
      <protection/>
    </xf>
    <xf numFmtId="0" fontId="1" fillId="24" borderId="21" xfId="57" applyFont="1" applyFill="1" applyBorder="1" applyAlignment="1">
      <alignment horizontal="center"/>
      <protection/>
    </xf>
    <xf numFmtId="0" fontId="1" fillId="0" borderId="32" xfId="0" applyFont="1" applyBorder="1" applyAlignment="1">
      <alignment horizontal="center"/>
    </xf>
    <xf numFmtId="180" fontId="35" fillId="0" borderId="14" xfId="53" applyFont="1" applyBorder="1" applyAlignment="1">
      <alignment/>
    </xf>
    <xf numFmtId="0" fontId="5" fillId="0" borderId="0" xfId="57" applyFont="1" applyBorder="1">
      <alignment/>
      <protection/>
    </xf>
    <xf numFmtId="15" fontId="15" fillId="0" borderId="13" xfId="48" applyNumberFormat="1" applyFont="1" applyBorder="1" applyAlignment="1">
      <alignment horizontal="center"/>
    </xf>
    <xf numFmtId="1" fontId="15" fillId="0" borderId="0" xfId="57" applyNumberFormat="1" applyFont="1" applyBorder="1" applyAlignment="1">
      <alignment horizontal="center"/>
      <protection/>
    </xf>
    <xf numFmtId="0" fontId="16" fillId="0" borderId="0" xfId="57" applyFont="1" applyBorder="1">
      <alignment/>
      <protection/>
    </xf>
    <xf numFmtId="4" fontId="0" fillId="0" borderId="14" xfId="57" applyNumberFormat="1" applyBorder="1">
      <alignment/>
      <protection/>
    </xf>
    <xf numFmtId="0" fontId="15" fillId="0" borderId="0" xfId="57" applyFont="1" applyBorder="1">
      <alignment/>
      <protection/>
    </xf>
    <xf numFmtId="0" fontId="17" fillId="0" borderId="0" xfId="57" applyFont="1" applyBorder="1" applyAlignment="1">
      <alignment horizontal="center"/>
      <protection/>
    </xf>
    <xf numFmtId="0" fontId="12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0" fillId="0" borderId="0" xfId="57" applyFont="1" applyBorder="1" applyAlignment="1">
      <alignment horizontal="center"/>
      <protection/>
    </xf>
    <xf numFmtId="0" fontId="17" fillId="0" borderId="0" xfId="57" applyFont="1" applyBorder="1" applyAlignment="1">
      <alignment/>
      <protection/>
    </xf>
    <xf numFmtId="15" fontId="12" fillId="0" borderId="13" xfId="57" applyNumberFormat="1" applyFont="1" applyBorder="1" applyAlignment="1">
      <alignment horizontal="center"/>
      <protection/>
    </xf>
    <xf numFmtId="1" fontId="17" fillId="0" borderId="0" xfId="57" applyNumberFormat="1" applyFont="1" applyBorder="1">
      <alignment/>
      <protection/>
    </xf>
    <xf numFmtId="4" fontId="0" fillId="0" borderId="0" xfId="57" applyNumberFormat="1" applyFont="1" applyBorder="1">
      <alignment/>
      <protection/>
    </xf>
    <xf numFmtId="1" fontId="0" fillId="0" borderId="0" xfId="57" applyNumberFormat="1" applyFont="1" applyBorder="1">
      <alignment/>
      <protection/>
    </xf>
    <xf numFmtId="1" fontId="4" fillId="0" borderId="0" xfId="57" applyNumberFormat="1" applyFont="1" applyBorder="1">
      <alignment/>
      <protection/>
    </xf>
    <xf numFmtId="0" fontId="1" fillId="0" borderId="14" xfId="57" applyFont="1" applyBorder="1">
      <alignment/>
      <protection/>
    </xf>
    <xf numFmtId="1" fontId="6" fillId="0" borderId="0" xfId="57" applyNumberFormat="1" applyFont="1" applyBorder="1">
      <alignment/>
      <protection/>
    </xf>
    <xf numFmtId="1" fontId="12" fillId="0" borderId="0" xfId="57" applyNumberFormat="1" applyFont="1" applyBorder="1">
      <alignment/>
      <protection/>
    </xf>
    <xf numFmtId="43" fontId="0" fillId="0" borderId="14" xfId="50" applyFont="1" applyBorder="1" applyAlignment="1">
      <alignment/>
    </xf>
    <xf numFmtId="0" fontId="4" fillId="0" borderId="16" xfId="57" applyFont="1" applyBorder="1">
      <alignment/>
      <protection/>
    </xf>
    <xf numFmtId="8" fontId="1" fillId="0" borderId="17" xfId="50" applyNumberFormat="1" applyFont="1" applyBorder="1" applyAlignment="1">
      <alignment/>
    </xf>
    <xf numFmtId="180" fontId="35" fillId="0" borderId="14" xfId="55" applyFont="1" applyBorder="1" applyAlignment="1">
      <alignment/>
    </xf>
    <xf numFmtId="0" fontId="7" fillId="0" borderId="0" xfId="0" applyFont="1" applyBorder="1" applyAlignment="1">
      <alignment horizontal="left"/>
    </xf>
    <xf numFmtId="0" fontId="0" fillId="0" borderId="32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7" fillId="0" borderId="0" xfId="57" applyFont="1" applyBorder="1">
      <alignment/>
      <protection/>
    </xf>
    <xf numFmtId="0" fontId="4" fillId="0" borderId="0" xfId="57" applyFont="1" applyFill="1" applyBorder="1">
      <alignment/>
      <protection/>
    </xf>
    <xf numFmtId="43" fontId="1" fillId="0" borderId="14" xfId="57" applyNumberFormat="1" applyFont="1" applyBorder="1">
      <alignment/>
      <protection/>
    </xf>
    <xf numFmtId="4" fontId="0" fillId="0" borderId="0" xfId="48" applyNumberFormat="1" applyFont="1" applyBorder="1" applyAlignment="1">
      <alignment/>
    </xf>
    <xf numFmtId="4" fontId="12" fillId="0" borderId="0" xfId="57" applyNumberFormat="1" applyFont="1" applyBorder="1" applyAlignment="1">
      <alignment horizontal="right"/>
      <protection/>
    </xf>
    <xf numFmtId="4" fontId="12" fillId="0" borderId="46" xfId="57" applyNumberFormat="1" applyFont="1" applyBorder="1" applyAlignment="1">
      <alignment horizontal="right"/>
      <protection/>
    </xf>
    <xf numFmtId="180" fontId="36" fillId="0" borderId="14" xfId="54" applyFont="1" applyBorder="1" applyAlignment="1">
      <alignment/>
    </xf>
    <xf numFmtId="14" fontId="7" fillId="0" borderId="0" xfId="57" applyNumberFormat="1" applyFont="1" applyBorder="1">
      <alignment/>
      <protection/>
    </xf>
    <xf numFmtId="0" fontId="6" fillId="0" borderId="0" xfId="57" applyFont="1" applyBorder="1">
      <alignment/>
      <protection/>
    </xf>
    <xf numFmtId="0" fontId="6" fillId="0" borderId="0" xfId="57" applyFont="1" applyFill="1" applyBorder="1">
      <alignment/>
      <protection/>
    </xf>
    <xf numFmtId="0" fontId="0" fillId="0" borderId="0" xfId="57" applyFont="1" applyFill="1" applyBorder="1">
      <alignment/>
      <protection/>
    </xf>
    <xf numFmtId="15" fontId="16" fillId="0" borderId="13" xfId="57" applyNumberFormat="1" applyFont="1" applyBorder="1" applyAlignment="1">
      <alignment horizontal="center"/>
      <protection/>
    </xf>
    <xf numFmtId="4" fontId="15" fillId="0" borderId="0" xfId="49" applyNumberFormat="1" applyFont="1" applyBorder="1" applyAlignment="1">
      <alignment/>
    </xf>
    <xf numFmtId="0" fontId="12" fillId="0" borderId="0" xfId="57" applyFont="1" applyBorder="1" applyAlignment="1">
      <alignment horizontal="left"/>
      <protection/>
    </xf>
    <xf numFmtId="43" fontId="0" fillId="0" borderId="0" xfId="50" applyFont="1" applyFill="1" applyBorder="1" applyAlignment="1">
      <alignment/>
    </xf>
    <xf numFmtId="43" fontId="0" fillId="0" borderId="0" xfId="50" applyFont="1" applyBorder="1" applyAlignment="1">
      <alignment/>
    </xf>
    <xf numFmtId="15" fontId="7" fillId="0" borderId="13" xfId="57" applyNumberFormat="1" applyFont="1" applyBorder="1">
      <alignment/>
      <protection/>
    </xf>
    <xf numFmtId="4" fontId="0" fillId="0" borderId="0" xfId="57" applyNumberFormat="1" applyFill="1" applyBorder="1">
      <alignment/>
      <protection/>
    </xf>
    <xf numFmtId="15" fontId="7" fillId="0" borderId="0" xfId="57" applyNumberFormat="1" applyFont="1" applyBorder="1">
      <alignment/>
      <protection/>
    </xf>
    <xf numFmtId="43" fontId="1" fillId="0" borderId="17" xfId="50" applyFont="1" applyBorder="1" applyAlignment="1">
      <alignment/>
    </xf>
    <xf numFmtId="43" fontId="0" fillId="0" borderId="14" xfId="57" applyNumberFormat="1" applyBorder="1">
      <alignment/>
      <protection/>
    </xf>
    <xf numFmtId="0" fontId="1" fillId="0" borderId="0" xfId="57" applyFont="1" applyBorder="1">
      <alignment/>
      <protection/>
    </xf>
    <xf numFmtId="180" fontId="38" fillId="0" borderId="14" xfId="54" applyFont="1" applyBorder="1" applyAlignment="1">
      <alignment/>
    </xf>
    <xf numFmtId="4" fontId="1" fillId="0" borderId="14" xfId="50" applyNumberFormat="1" applyFont="1" applyBorder="1" applyAlignment="1">
      <alignment/>
    </xf>
    <xf numFmtId="0" fontId="1" fillId="0" borderId="0" xfId="57" applyFont="1" applyFill="1" applyBorder="1">
      <alignment/>
      <protection/>
    </xf>
    <xf numFmtId="4" fontId="38" fillId="0" borderId="14" xfId="57" applyNumberFormat="1" applyFont="1" applyBorder="1">
      <alignment/>
      <protection/>
    </xf>
    <xf numFmtId="0" fontId="10" fillId="0" borderId="0" xfId="57" applyFont="1" applyBorder="1">
      <alignment/>
      <protection/>
    </xf>
    <xf numFmtId="15" fontId="0" fillId="0" borderId="13" xfId="57" applyNumberFormat="1" applyFont="1" applyBorder="1">
      <alignment/>
      <protection/>
    </xf>
    <xf numFmtId="15" fontId="0" fillId="0" borderId="0" xfId="57" applyNumberFormat="1" applyFont="1" applyBorder="1">
      <alignment/>
      <protection/>
    </xf>
    <xf numFmtId="15" fontId="0" fillId="0" borderId="0" xfId="57" applyNumberFormat="1" applyFont="1" applyFill="1" applyBorder="1">
      <alignment/>
      <protection/>
    </xf>
    <xf numFmtId="4" fontId="0" fillId="0" borderId="0" xfId="50" applyNumberFormat="1" applyBorder="1" applyAlignment="1">
      <alignment/>
    </xf>
    <xf numFmtId="180" fontId="1" fillId="0" borderId="17" xfId="50" applyNumberFormat="1" applyFont="1" applyBorder="1" applyAlignment="1">
      <alignment/>
    </xf>
    <xf numFmtId="0" fontId="0" fillId="0" borderId="13" xfId="57" applyBorder="1" applyAlignment="1">
      <alignment horizontal="right"/>
      <protection/>
    </xf>
    <xf numFmtId="15" fontId="0" fillId="0" borderId="13" xfId="57" applyNumberFormat="1" applyFont="1" applyBorder="1" applyAlignment="1">
      <alignment horizontal="right"/>
      <protection/>
    </xf>
    <xf numFmtId="15" fontId="0" fillId="0" borderId="13" xfId="57" applyNumberFormat="1" applyBorder="1" applyAlignment="1">
      <alignment horizontal="right"/>
      <protection/>
    </xf>
    <xf numFmtId="0" fontId="7" fillId="0" borderId="0" xfId="57" applyFont="1" applyFill="1" applyBorder="1">
      <alignment/>
      <protection/>
    </xf>
    <xf numFmtId="180" fontId="38" fillId="0" borderId="14" xfId="53" applyFont="1" applyBorder="1" applyAlignment="1">
      <alignment/>
    </xf>
    <xf numFmtId="0" fontId="8" fillId="0" borderId="13" xfId="57" applyFont="1" applyBorder="1" applyAlignment="1">
      <alignment horizontal="left"/>
      <protection/>
    </xf>
    <xf numFmtId="0" fontId="8" fillId="0" borderId="14" xfId="57" applyFont="1" applyBorder="1" applyAlignment="1">
      <alignment horizontal="center"/>
      <protection/>
    </xf>
    <xf numFmtId="0" fontId="6" fillId="0" borderId="13" xfId="57" applyFont="1" applyBorder="1" applyAlignment="1">
      <alignment horizontal="left"/>
      <protection/>
    </xf>
    <xf numFmtId="0" fontId="0" fillId="0" borderId="0" xfId="57" applyFill="1">
      <alignment/>
      <protection/>
    </xf>
    <xf numFmtId="15" fontId="7" fillId="0" borderId="13" xfId="48" applyNumberFormat="1" applyFont="1" applyBorder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4" fontId="7" fillId="0" borderId="0" xfId="53" applyNumberFormat="1" applyFont="1" applyBorder="1" applyAlignment="1">
      <alignment/>
    </xf>
    <xf numFmtId="15" fontId="37" fillId="0" borderId="13" xfId="48" applyNumberFormat="1" applyFont="1" applyBorder="1" applyAlignment="1">
      <alignment horizontal="center"/>
    </xf>
    <xf numFmtId="1" fontId="37" fillId="0" borderId="0" xfId="57" applyNumberFormat="1" applyFont="1" applyBorder="1" applyAlignment="1">
      <alignment horizontal="center"/>
      <protection/>
    </xf>
    <xf numFmtId="0" fontId="7" fillId="0" borderId="0" xfId="57" applyFont="1" applyBorder="1" applyAlignment="1">
      <alignment horizontal="center"/>
      <protection/>
    </xf>
    <xf numFmtId="0" fontId="37" fillId="0" borderId="0" xfId="57" applyFont="1" applyBorder="1">
      <alignment/>
      <protection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15" fontId="0" fillId="0" borderId="13" xfId="48" applyNumberFormat="1" applyFont="1" applyBorder="1" applyAlignment="1">
      <alignment horizontal="center"/>
    </xf>
    <xf numFmtId="4" fontId="0" fillId="0" borderId="0" xfId="53" applyNumberFormat="1" applyFont="1" applyBorder="1" applyAlignment="1">
      <alignment/>
    </xf>
    <xf numFmtId="181" fontId="0" fillId="0" borderId="13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57" applyBorder="1" applyAlignment="1">
      <alignment horizontal="left"/>
      <protection/>
    </xf>
    <xf numFmtId="1" fontId="37" fillId="0" borderId="0" xfId="0" applyNumberFormat="1" applyFont="1" applyAlignment="1">
      <alignment horizontal="center"/>
    </xf>
    <xf numFmtId="0" fontId="37" fillId="0" borderId="0" xfId="0" applyFont="1" applyAlignment="1">
      <alignment/>
    </xf>
    <xf numFmtId="4" fontId="37" fillId="0" borderId="0" xfId="53" applyNumberFormat="1" applyFont="1" applyBorder="1" applyAlignment="1">
      <alignment/>
    </xf>
    <xf numFmtId="182" fontId="11" fillId="0" borderId="14" xfId="48" applyNumberFormat="1" applyFont="1" applyFill="1" applyBorder="1" applyAlignment="1">
      <alignment/>
    </xf>
    <xf numFmtId="15" fontId="17" fillId="0" borderId="13" xfId="48" applyNumberFormat="1" applyFont="1" applyBorder="1" applyAlignment="1">
      <alignment horizontal="center"/>
    </xf>
    <xf numFmtId="1" fontId="17" fillId="0" borderId="0" xfId="0" applyNumberFormat="1" applyFont="1" applyAlignment="1">
      <alignment horizontal="center"/>
    </xf>
    <xf numFmtId="0" fontId="7" fillId="0" borderId="0" xfId="57" applyFont="1">
      <alignment/>
      <protection/>
    </xf>
    <xf numFmtId="181" fontId="7" fillId="0" borderId="1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/>
    </xf>
    <xf numFmtId="0" fontId="0" fillId="0" borderId="13" xfId="57" applyFill="1" applyBorder="1">
      <alignment/>
      <protection/>
    </xf>
    <xf numFmtId="43" fontId="1" fillId="0" borderId="14" xfId="50" applyFont="1" applyFill="1" applyBorder="1" applyAlignment="1">
      <alignment/>
    </xf>
    <xf numFmtId="43" fontId="0" fillId="0" borderId="0" xfId="57" applyNumberFormat="1" applyFill="1">
      <alignment/>
      <protection/>
    </xf>
    <xf numFmtId="4" fontId="0" fillId="0" borderId="0" xfId="57" applyNumberFormat="1" applyFill="1">
      <alignment/>
      <protection/>
    </xf>
    <xf numFmtId="0" fontId="1" fillId="0" borderId="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57" applyFont="1" applyBorder="1" applyAlignment="1">
      <alignment horizontal="center" vertical="center"/>
      <protection/>
    </xf>
    <xf numFmtId="0" fontId="0" fillId="0" borderId="0" xfId="57" applyBorder="1" applyAlignment="1">
      <alignment horizontal="center"/>
      <protection/>
    </xf>
    <xf numFmtId="0" fontId="8" fillId="0" borderId="13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0" fontId="6" fillId="0" borderId="13" xfId="57" applyFont="1" applyBorder="1" applyAlignment="1">
      <alignment horizontal="center"/>
      <protection/>
    </xf>
    <xf numFmtId="0" fontId="6" fillId="0" borderId="0" xfId="57" applyFont="1" applyBorder="1" applyAlignment="1">
      <alignment horizontal="center"/>
      <protection/>
    </xf>
    <xf numFmtId="0" fontId="6" fillId="0" borderId="14" xfId="57" applyFont="1" applyBorder="1" applyAlignment="1">
      <alignment horizontal="center"/>
      <protection/>
    </xf>
    <xf numFmtId="0" fontId="0" fillId="0" borderId="13" xfId="57" applyFill="1" applyBorder="1" applyAlignment="1">
      <alignment horizontal="center"/>
      <protection/>
    </xf>
    <xf numFmtId="0" fontId="0" fillId="0" borderId="0" xfId="57" applyFill="1" applyBorder="1" applyAlignment="1">
      <alignment horizontal="center"/>
      <protection/>
    </xf>
    <xf numFmtId="0" fontId="2" fillId="0" borderId="0" xfId="57" applyFont="1" applyAlignment="1">
      <alignment horizontal="right"/>
      <protection/>
    </xf>
    <xf numFmtId="0" fontId="3" fillId="0" borderId="0" xfId="57" applyFont="1" applyAlignment="1">
      <alignment horizontal="center"/>
      <protection/>
    </xf>
    <xf numFmtId="0" fontId="0" fillId="0" borderId="0" xfId="57" applyAlignment="1">
      <alignment horizontal="center"/>
      <protection/>
    </xf>
    <xf numFmtId="0" fontId="11" fillId="0" borderId="0" xfId="57" applyFont="1" applyAlignment="1">
      <alignment horizontal="center"/>
      <protection/>
    </xf>
    <xf numFmtId="0" fontId="0" fillId="0" borderId="0" xfId="57" applyFont="1" applyAlignment="1">
      <alignment horizontal="center"/>
      <protection/>
    </xf>
    <xf numFmtId="0" fontId="1" fillId="0" borderId="10" xfId="57" applyFont="1" applyFill="1" applyBorder="1" applyAlignment="1">
      <alignment horizontal="center" vertical="center"/>
      <protection/>
    </xf>
    <xf numFmtId="0" fontId="1" fillId="0" borderId="12" xfId="57" applyFont="1" applyFill="1" applyBorder="1" applyAlignment="1">
      <alignment horizontal="center" vertical="center"/>
      <protection/>
    </xf>
    <xf numFmtId="0" fontId="1" fillId="0" borderId="15" xfId="57" applyFont="1" applyFill="1" applyBorder="1" applyAlignment="1">
      <alignment horizontal="center" vertical="center"/>
      <protection/>
    </xf>
    <xf numFmtId="0" fontId="1" fillId="0" borderId="17" xfId="57" applyFont="1" applyFill="1" applyBorder="1" applyAlignment="1">
      <alignment horizontal="center" vertical="center"/>
      <protection/>
    </xf>
    <xf numFmtId="0" fontId="1" fillId="0" borderId="41" xfId="57" applyFont="1" applyFill="1" applyBorder="1" applyAlignment="1">
      <alignment horizontal="center" vertical="center"/>
      <protection/>
    </xf>
    <xf numFmtId="0" fontId="0" fillId="0" borderId="42" xfId="57" applyBorder="1" applyAlignment="1">
      <alignment horizontal="center" vertical="center"/>
      <protection/>
    </xf>
    <xf numFmtId="0" fontId="1" fillId="24" borderId="19" xfId="57" applyFont="1" applyFill="1" applyBorder="1" applyAlignment="1">
      <alignment horizontal="center"/>
      <protection/>
    </xf>
    <xf numFmtId="0" fontId="1" fillId="24" borderId="20" xfId="57" applyFont="1" applyFill="1" applyBorder="1" applyAlignment="1">
      <alignment horizontal="center"/>
      <protection/>
    </xf>
    <xf numFmtId="0" fontId="1" fillId="24" borderId="47" xfId="57" applyFont="1" applyFill="1" applyBorder="1" applyAlignment="1">
      <alignment horizontal="center"/>
      <protection/>
    </xf>
    <xf numFmtId="0" fontId="1" fillId="0" borderId="0" xfId="57" applyFont="1" applyAlignment="1">
      <alignment horizontal="center"/>
      <protection/>
    </xf>
    <xf numFmtId="0" fontId="0" fillId="0" borderId="0" xfId="57" applyFont="1" applyAlignment="1">
      <alignment horizontal="center" vertical="center"/>
      <protection/>
    </xf>
    <xf numFmtId="0" fontId="0" fillId="0" borderId="0" xfId="57" applyAlignment="1">
      <alignment horizontal="center" vertical="center"/>
      <protection/>
    </xf>
    <xf numFmtId="0" fontId="0" fillId="0" borderId="0" xfId="57" applyFill="1" applyBorder="1" applyAlignment="1">
      <alignment horizontal="center" vertical="center"/>
      <protection/>
    </xf>
    <xf numFmtId="0" fontId="0" fillId="0" borderId="0" xfId="57" applyFont="1" applyBorder="1" applyAlignment="1">
      <alignment horizontal="center"/>
      <protection/>
    </xf>
    <xf numFmtId="0" fontId="17" fillId="0" borderId="0" xfId="57" applyFont="1" applyBorder="1" applyAlignment="1">
      <alignment horizontal="center"/>
      <protection/>
    </xf>
    <xf numFmtId="0" fontId="8" fillId="0" borderId="14" xfId="57" applyFont="1" applyBorder="1" applyAlignment="1">
      <alignment horizontal="center"/>
      <protection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2 2" xfId="49"/>
    <cellStyle name="Millares 3" xfId="50"/>
    <cellStyle name="Currency" xfId="51"/>
    <cellStyle name="Currency [0]" xfId="52"/>
    <cellStyle name="Moneda 2" xfId="53"/>
    <cellStyle name="Moneda 2 2" xfId="54"/>
    <cellStyle name="Moneda 3" xfId="55"/>
    <cellStyle name="Neutral" xfId="56"/>
    <cellStyle name="Normal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152400</xdr:rowOff>
    </xdr:from>
    <xdr:to>
      <xdr:col>3</xdr:col>
      <xdr:colOff>0</xdr:colOff>
      <xdr:row>9</xdr:row>
      <xdr:rowOff>47625</xdr:rowOff>
    </xdr:to>
    <xdr:pic>
      <xdr:nvPicPr>
        <xdr:cNvPr id="1" name="Picture 1" descr="NORMA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14287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1095375</xdr:colOff>
      <xdr:row>0</xdr:row>
      <xdr:rowOff>38100</xdr:rowOff>
    </xdr:from>
    <xdr:to>
      <xdr:col>2</xdr:col>
      <xdr:colOff>409575</xdr:colOff>
      <xdr:row>6</xdr:row>
      <xdr:rowOff>57150</xdr:rowOff>
    </xdr:to>
    <xdr:pic>
      <xdr:nvPicPr>
        <xdr:cNvPr id="1" name="Picture 1" descr="NORMA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38100"/>
          <a:ext cx="12001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152400</xdr:rowOff>
    </xdr:from>
    <xdr:to>
      <xdr:col>3</xdr:col>
      <xdr:colOff>0</xdr:colOff>
      <xdr:row>9</xdr:row>
      <xdr:rowOff>47625</xdr:rowOff>
    </xdr:to>
    <xdr:pic>
      <xdr:nvPicPr>
        <xdr:cNvPr id="1" name="Picture 1" descr="NORMA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13525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0</xdr:row>
      <xdr:rowOff>104775</xdr:rowOff>
    </xdr:from>
    <xdr:to>
      <xdr:col>2</xdr:col>
      <xdr:colOff>533400</xdr:colOff>
      <xdr:row>6</xdr:row>
      <xdr:rowOff>47625</xdr:rowOff>
    </xdr:to>
    <xdr:pic>
      <xdr:nvPicPr>
        <xdr:cNvPr id="1" name="Picture 1" descr="NORMA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04775"/>
          <a:ext cx="8763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152400</xdr:rowOff>
    </xdr:from>
    <xdr:to>
      <xdr:col>3</xdr:col>
      <xdr:colOff>0</xdr:colOff>
      <xdr:row>9</xdr:row>
      <xdr:rowOff>47625</xdr:rowOff>
    </xdr:to>
    <xdr:pic>
      <xdr:nvPicPr>
        <xdr:cNvPr id="1" name="Picture 1" descr="NORMA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17145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0</xdr:rowOff>
    </xdr:from>
    <xdr:to>
      <xdr:col>3</xdr:col>
      <xdr:colOff>0</xdr:colOff>
      <xdr:row>8</xdr:row>
      <xdr:rowOff>47625</xdr:rowOff>
    </xdr:to>
    <xdr:pic>
      <xdr:nvPicPr>
        <xdr:cNvPr id="1" name="Picture 1" descr="NORMA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3239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112</xdr:row>
      <xdr:rowOff>28575</xdr:rowOff>
    </xdr:from>
    <xdr:to>
      <xdr:col>3</xdr:col>
      <xdr:colOff>0</xdr:colOff>
      <xdr:row>120</xdr:row>
      <xdr:rowOff>200025</xdr:rowOff>
    </xdr:to>
    <xdr:pic>
      <xdr:nvPicPr>
        <xdr:cNvPr id="2" name="Picture 2" descr="NORMA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8554700"/>
          <a:ext cx="13239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168</xdr:row>
      <xdr:rowOff>0</xdr:rowOff>
    </xdr:from>
    <xdr:to>
      <xdr:col>2</xdr:col>
      <xdr:colOff>657225</xdr:colOff>
      <xdr:row>174</xdr:row>
      <xdr:rowOff>276225</xdr:rowOff>
    </xdr:to>
    <xdr:pic>
      <xdr:nvPicPr>
        <xdr:cNvPr id="3" name="Picture 3" descr="NORMA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7927300"/>
          <a:ext cx="13239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400050</xdr:colOff>
      <xdr:row>221</xdr:row>
      <xdr:rowOff>66675</xdr:rowOff>
    </xdr:from>
    <xdr:to>
      <xdr:col>2</xdr:col>
      <xdr:colOff>523875</xdr:colOff>
      <xdr:row>226</xdr:row>
      <xdr:rowOff>0</xdr:rowOff>
    </xdr:to>
    <xdr:pic>
      <xdr:nvPicPr>
        <xdr:cNvPr id="4" name="Picture 4" descr="NORMA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37042725"/>
          <a:ext cx="9144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276</xdr:row>
      <xdr:rowOff>38100</xdr:rowOff>
    </xdr:from>
    <xdr:to>
      <xdr:col>2</xdr:col>
      <xdr:colOff>590550</xdr:colOff>
      <xdr:row>282</xdr:row>
      <xdr:rowOff>0</xdr:rowOff>
    </xdr:to>
    <xdr:pic>
      <xdr:nvPicPr>
        <xdr:cNvPr id="5" name="Picture 5" descr="NORMA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6243875"/>
          <a:ext cx="1152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331</xdr:row>
      <xdr:rowOff>38100</xdr:rowOff>
    </xdr:from>
    <xdr:to>
      <xdr:col>2</xdr:col>
      <xdr:colOff>590550</xdr:colOff>
      <xdr:row>337</xdr:row>
      <xdr:rowOff>0</xdr:rowOff>
    </xdr:to>
    <xdr:pic>
      <xdr:nvPicPr>
        <xdr:cNvPr id="6" name="Picture 5" descr="NORMA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5378350"/>
          <a:ext cx="1152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386</xdr:row>
      <xdr:rowOff>38100</xdr:rowOff>
    </xdr:from>
    <xdr:to>
      <xdr:col>2</xdr:col>
      <xdr:colOff>590550</xdr:colOff>
      <xdr:row>392</xdr:row>
      <xdr:rowOff>0</xdr:rowOff>
    </xdr:to>
    <xdr:pic>
      <xdr:nvPicPr>
        <xdr:cNvPr id="7" name="Picture 5" descr="NORMA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4484250"/>
          <a:ext cx="1152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443</xdr:row>
      <xdr:rowOff>38100</xdr:rowOff>
    </xdr:from>
    <xdr:to>
      <xdr:col>2</xdr:col>
      <xdr:colOff>590550</xdr:colOff>
      <xdr:row>449</xdr:row>
      <xdr:rowOff>0</xdr:rowOff>
    </xdr:to>
    <xdr:pic>
      <xdr:nvPicPr>
        <xdr:cNvPr id="8" name="Picture 5" descr="NORMA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73914000"/>
          <a:ext cx="1152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499</xdr:row>
      <xdr:rowOff>38100</xdr:rowOff>
    </xdr:from>
    <xdr:to>
      <xdr:col>2</xdr:col>
      <xdr:colOff>590550</xdr:colOff>
      <xdr:row>505</xdr:row>
      <xdr:rowOff>0</xdr:rowOff>
    </xdr:to>
    <xdr:pic>
      <xdr:nvPicPr>
        <xdr:cNvPr id="9" name="Picture 5" descr="NORMA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83181825"/>
          <a:ext cx="1152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555</xdr:row>
      <xdr:rowOff>38100</xdr:rowOff>
    </xdr:from>
    <xdr:to>
      <xdr:col>2</xdr:col>
      <xdr:colOff>590550</xdr:colOff>
      <xdr:row>561</xdr:row>
      <xdr:rowOff>0</xdr:rowOff>
    </xdr:to>
    <xdr:pic>
      <xdr:nvPicPr>
        <xdr:cNvPr id="10" name="Picture 5" descr="NORMA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92468700"/>
          <a:ext cx="1152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667</xdr:row>
      <xdr:rowOff>38100</xdr:rowOff>
    </xdr:from>
    <xdr:to>
      <xdr:col>2</xdr:col>
      <xdr:colOff>590550</xdr:colOff>
      <xdr:row>673</xdr:row>
      <xdr:rowOff>0</xdr:rowOff>
    </xdr:to>
    <xdr:pic>
      <xdr:nvPicPr>
        <xdr:cNvPr id="11" name="Picture 5" descr="NORMA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11004350"/>
          <a:ext cx="1152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667</xdr:row>
      <xdr:rowOff>38100</xdr:rowOff>
    </xdr:from>
    <xdr:to>
      <xdr:col>2</xdr:col>
      <xdr:colOff>590550</xdr:colOff>
      <xdr:row>673</xdr:row>
      <xdr:rowOff>0</xdr:rowOff>
    </xdr:to>
    <xdr:pic>
      <xdr:nvPicPr>
        <xdr:cNvPr id="12" name="Picture 5" descr="NORMA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11004350"/>
          <a:ext cx="1152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611</xdr:row>
      <xdr:rowOff>38100</xdr:rowOff>
    </xdr:from>
    <xdr:to>
      <xdr:col>2</xdr:col>
      <xdr:colOff>590550</xdr:colOff>
      <xdr:row>617</xdr:row>
      <xdr:rowOff>0</xdr:rowOff>
    </xdr:to>
    <xdr:pic>
      <xdr:nvPicPr>
        <xdr:cNvPr id="13" name="Picture 5" descr="NORMA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01736525"/>
          <a:ext cx="1152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611</xdr:row>
      <xdr:rowOff>38100</xdr:rowOff>
    </xdr:from>
    <xdr:to>
      <xdr:col>2</xdr:col>
      <xdr:colOff>590550</xdr:colOff>
      <xdr:row>617</xdr:row>
      <xdr:rowOff>0</xdr:rowOff>
    </xdr:to>
    <xdr:pic>
      <xdr:nvPicPr>
        <xdr:cNvPr id="14" name="Picture 5" descr="NORMA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01736525"/>
          <a:ext cx="1152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EY%20DE%20ACCESO_FINANCIEROS\2010\LEY%20ACCESOENE-MZO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EN Y APLIC."/>
      <sheetName val="BALANCE"/>
      <sheetName val="EDO. RESULTADOS"/>
      <sheetName val="BALANZA"/>
      <sheetName val="DISPONIB."/>
      <sheetName val="CONCILIAC."/>
    </sheetNames>
    <sheetDataSet>
      <sheetData sheetId="3">
        <row r="10">
          <cell r="J10">
            <v>4500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2:J56"/>
  <sheetViews>
    <sheetView view="pageBreakPreview" zoomScaleSheetLayoutView="100" zoomScalePageLayoutView="0" workbookViewId="0" topLeftCell="A1">
      <selection activeCell="F36" sqref="F36"/>
    </sheetView>
  </sheetViews>
  <sheetFormatPr defaultColWidth="11.421875" defaultRowHeight="12.75"/>
  <cols>
    <col min="1" max="1" width="1.8515625" style="0" customWidth="1"/>
    <col min="2" max="2" width="12.8515625" style="0" customWidth="1"/>
    <col min="4" max="4" width="7.7109375" style="0" customWidth="1"/>
    <col min="6" max="6" width="17.00390625" style="0" customWidth="1"/>
    <col min="7" max="7" width="15.7109375" style="0" customWidth="1"/>
    <col min="8" max="8" width="16.140625" style="0" bestFit="1" customWidth="1"/>
    <col min="9" max="9" width="6.7109375" style="0" customWidth="1"/>
  </cols>
  <sheetData>
    <row r="2" spans="8:9" ht="12.75">
      <c r="H2" s="270"/>
      <c r="I2" s="270"/>
    </row>
    <row r="4" spans="4:8" ht="22.5">
      <c r="D4" s="271" t="s">
        <v>0</v>
      </c>
      <c r="E4" s="271"/>
      <c r="F4" s="271"/>
      <c r="G4" s="271"/>
      <c r="H4" s="271"/>
    </row>
    <row r="6" spans="4:8" ht="12.75">
      <c r="D6" s="273" t="s">
        <v>4</v>
      </c>
      <c r="E6" s="273"/>
      <c r="F6" s="273"/>
      <c r="G6" s="273"/>
      <c r="H6" s="273"/>
    </row>
    <row r="7" spans="4:8" ht="12.75">
      <c r="D7" s="272" t="s">
        <v>5</v>
      </c>
      <c r="E7" s="272"/>
      <c r="F7" s="272"/>
      <c r="G7" s="272"/>
      <c r="H7" s="272"/>
    </row>
    <row r="8" spans="4:8" ht="12.75">
      <c r="D8" s="274" t="s">
        <v>98</v>
      </c>
      <c r="E8" s="273"/>
      <c r="F8" s="273"/>
      <c r="G8" s="273"/>
      <c r="H8" s="273"/>
    </row>
    <row r="9" spans="5:7" ht="12.75">
      <c r="E9" s="273"/>
      <c r="F9" s="273"/>
      <c r="G9" s="273"/>
    </row>
    <row r="11" ht="13.5" thickBot="1"/>
    <row r="12" spans="2:9" s="1" customFormat="1" ht="13.5" thickTop="1">
      <c r="B12" s="20" t="s">
        <v>6</v>
      </c>
      <c r="C12" s="266"/>
      <c r="D12" s="266"/>
      <c r="E12" s="266"/>
      <c r="F12" s="266"/>
      <c r="G12" s="266"/>
      <c r="H12" s="21"/>
      <c r="I12" s="22"/>
    </row>
    <row r="13" spans="2:9" ht="12.75">
      <c r="B13" s="5"/>
      <c r="C13" s="6" t="s">
        <v>7</v>
      </c>
      <c r="D13" s="6"/>
      <c r="E13" s="6"/>
      <c r="F13" s="26">
        <f>'EDO. RESULTADOS'!F13</f>
        <v>108246</v>
      </c>
      <c r="G13" s="26"/>
      <c r="H13" s="6"/>
      <c r="I13" s="8"/>
    </row>
    <row r="14" spans="2:10" ht="12.75">
      <c r="B14" s="5"/>
      <c r="C14" s="6" t="s">
        <v>8</v>
      </c>
      <c r="D14" s="6"/>
      <c r="E14" s="7"/>
      <c r="F14" s="26">
        <f>'EDO. RESULTADOS'!F14</f>
        <v>3395996</v>
      </c>
      <c r="G14" s="6"/>
      <c r="H14" s="6"/>
      <c r="I14" s="13"/>
      <c r="J14" s="18"/>
    </row>
    <row r="15" spans="2:10" ht="12.75">
      <c r="B15" s="5"/>
      <c r="C15" s="6" t="s">
        <v>9</v>
      </c>
      <c r="D15" s="6"/>
      <c r="E15" s="7"/>
      <c r="F15" s="28">
        <f>'EDO. RESULTADOS'!F15</f>
        <v>514420</v>
      </c>
      <c r="G15" s="6"/>
      <c r="H15" s="6"/>
      <c r="I15" s="13"/>
      <c r="J15" s="18"/>
    </row>
    <row r="16" spans="2:10" ht="12.75">
      <c r="B16" s="5"/>
      <c r="C16" s="6"/>
      <c r="D16" s="6"/>
      <c r="E16" s="6"/>
      <c r="F16" s="6"/>
      <c r="G16" s="6"/>
      <c r="H16" s="6"/>
      <c r="I16" s="8"/>
      <c r="J16" s="18"/>
    </row>
    <row r="17" spans="2:9" ht="12.75">
      <c r="B17" s="5"/>
      <c r="C17" s="6"/>
      <c r="D17" s="6"/>
      <c r="E17" s="12"/>
      <c r="F17" s="6"/>
      <c r="G17" s="6"/>
      <c r="H17" s="6"/>
      <c r="I17" s="8"/>
    </row>
    <row r="18" spans="2:9" ht="12.75">
      <c r="B18" s="5"/>
      <c r="C18" s="6"/>
      <c r="D18" s="6"/>
      <c r="E18" s="12"/>
      <c r="F18" s="23" t="s">
        <v>1</v>
      </c>
      <c r="G18" s="6"/>
      <c r="H18" s="27">
        <f>SUM(F13:F15)</f>
        <v>4018662</v>
      </c>
      <c r="I18" s="8"/>
    </row>
    <row r="19" spans="2:9" ht="12.75">
      <c r="B19" s="5"/>
      <c r="C19" s="6"/>
      <c r="D19" s="6"/>
      <c r="E19" s="12"/>
      <c r="F19" s="6"/>
      <c r="G19" s="6"/>
      <c r="H19" s="6"/>
      <c r="I19" s="8"/>
    </row>
    <row r="20" spans="2:9" ht="12.75">
      <c r="B20" s="5"/>
      <c r="C20" s="6"/>
      <c r="D20" s="6"/>
      <c r="E20" s="6"/>
      <c r="F20" s="6"/>
      <c r="G20" s="6"/>
      <c r="H20" s="6"/>
      <c r="I20" s="8"/>
    </row>
    <row r="21" spans="2:9" ht="12.75">
      <c r="B21" s="25" t="s">
        <v>10</v>
      </c>
      <c r="C21" s="6"/>
      <c r="D21" s="6"/>
      <c r="E21" s="7"/>
      <c r="F21" s="6"/>
      <c r="G21" s="6"/>
      <c r="H21" s="6"/>
      <c r="I21" s="13"/>
    </row>
    <row r="22" spans="2:9" ht="12.75">
      <c r="B22" s="15"/>
      <c r="C22" s="265" t="s">
        <v>11</v>
      </c>
      <c r="D22" s="265"/>
      <c r="E22" s="265"/>
      <c r="F22" s="26"/>
      <c r="G22" s="27">
        <f>SUM(F23:F27)</f>
        <v>2810000.96</v>
      </c>
      <c r="H22" s="16"/>
      <c r="I22" s="8"/>
    </row>
    <row r="23" spans="2:9" ht="12.75">
      <c r="B23" s="15"/>
      <c r="C23" s="268" t="s">
        <v>12</v>
      </c>
      <c r="D23" s="268"/>
      <c r="E23" s="268"/>
      <c r="F23" s="26">
        <f>'EDO. RESULTADOS'!F23</f>
        <v>835582.25</v>
      </c>
      <c r="G23" s="6"/>
      <c r="H23" s="16"/>
      <c r="I23" s="8"/>
    </row>
    <row r="24" spans="2:9" ht="12.75">
      <c r="B24" s="15"/>
      <c r="C24" s="268" t="s">
        <v>13</v>
      </c>
      <c r="D24" s="268"/>
      <c r="E24" s="268"/>
      <c r="F24" s="26">
        <f>'EDO. RESULTADOS'!F24</f>
        <v>1220857.52</v>
      </c>
      <c r="G24" s="6"/>
      <c r="H24" s="16"/>
      <c r="I24" s="8"/>
    </row>
    <row r="25" spans="2:9" ht="12.75">
      <c r="B25" s="15"/>
      <c r="C25" s="268" t="s">
        <v>14</v>
      </c>
      <c r="D25" s="268"/>
      <c r="E25" s="268"/>
      <c r="F25" s="26">
        <f>'EDO. RESULTADOS'!F25</f>
        <v>424371.82</v>
      </c>
      <c r="G25" s="6"/>
      <c r="H25" s="16"/>
      <c r="I25" s="8"/>
    </row>
    <row r="26" spans="2:9" ht="12.75">
      <c r="B26" s="15"/>
      <c r="C26" s="245" t="s">
        <v>18</v>
      </c>
      <c r="D26" s="268"/>
      <c r="E26" s="268"/>
      <c r="F26" s="26">
        <f>'EDO. RESULTADOS'!F26</f>
        <v>2926.64</v>
      </c>
      <c r="G26" s="6"/>
      <c r="H26" s="16"/>
      <c r="I26" s="8"/>
    </row>
    <row r="27" spans="2:9" ht="13.5" thickBot="1">
      <c r="B27" s="15"/>
      <c r="C27" s="278" t="s">
        <v>97</v>
      </c>
      <c r="D27" s="278"/>
      <c r="E27" s="278"/>
      <c r="F27" s="60">
        <f>'EDO. RESULTADOS'!F27</f>
        <v>326262.73</v>
      </c>
      <c r="G27" s="6"/>
      <c r="H27" s="24"/>
      <c r="I27" s="8"/>
    </row>
    <row r="28" spans="2:9" ht="13.5" thickTop="1">
      <c r="B28" s="15"/>
      <c r="C28" s="17"/>
      <c r="D28" s="17"/>
      <c r="E28" s="17"/>
      <c r="F28" s="26"/>
      <c r="G28" s="6"/>
      <c r="H28" s="24"/>
      <c r="I28" s="8"/>
    </row>
    <row r="29" spans="2:9" ht="12.75">
      <c r="B29" s="15"/>
      <c r="C29" s="268"/>
      <c r="D29" s="268"/>
      <c r="E29" s="14"/>
      <c r="F29" s="26"/>
      <c r="G29" s="6"/>
      <c r="H29" s="16"/>
      <c r="I29" s="8"/>
    </row>
    <row r="30" spans="2:9" ht="12.75">
      <c r="B30" s="15"/>
      <c r="C30" s="265" t="s">
        <v>18</v>
      </c>
      <c r="D30" s="265"/>
      <c r="E30" s="265"/>
      <c r="F30" s="23"/>
      <c r="G30" s="27">
        <f>SUM(F31:F40)</f>
        <v>1280547.73</v>
      </c>
      <c r="I30" s="8"/>
    </row>
    <row r="31" spans="2:9" ht="12.75">
      <c r="B31" s="5"/>
      <c r="C31" s="6" t="s">
        <v>19</v>
      </c>
      <c r="D31" s="6"/>
      <c r="E31" s="6"/>
      <c r="F31" s="26">
        <f>BALANCE!C13</f>
        <v>4500</v>
      </c>
      <c r="G31" s="6"/>
      <c r="H31" s="6"/>
      <c r="I31" s="8"/>
    </row>
    <row r="32" spans="2:9" ht="12.75">
      <c r="B32" s="5"/>
      <c r="C32" s="6" t="s">
        <v>20</v>
      </c>
      <c r="D32" s="6"/>
      <c r="E32" s="6"/>
      <c r="F32" s="26">
        <f>BALANCE!C15</f>
        <v>187743.58000000002</v>
      </c>
      <c r="G32" s="6"/>
      <c r="H32" s="6"/>
      <c r="I32" s="8"/>
    </row>
    <row r="33" spans="2:9" ht="12.75">
      <c r="B33" s="5"/>
      <c r="C33" s="6" t="s">
        <v>75</v>
      </c>
      <c r="D33" s="6"/>
      <c r="E33" s="6"/>
      <c r="F33" s="26">
        <f>BALANCE!C16</f>
        <v>515067.05000000005</v>
      </c>
      <c r="G33" s="6"/>
      <c r="H33" s="6"/>
      <c r="I33" s="8"/>
    </row>
    <row r="34" spans="2:9" ht="12.75">
      <c r="B34" s="5"/>
      <c r="C34" s="6" t="s">
        <v>21</v>
      </c>
      <c r="D34" s="6"/>
      <c r="E34" s="6"/>
      <c r="F34" s="26">
        <f>BALANCE!C17</f>
        <v>178559.79</v>
      </c>
      <c r="G34" s="6"/>
      <c r="H34" s="6"/>
      <c r="I34" s="8"/>
    </row>
    <row r="35" spans="2:9" ht="12.75">
      <c r="B35" s="5"/>
      <c r="C35" s="14" t="s">
        <v>22</v>
      </c>
      <c r="D35" s="6"/>
      <c r="E35" s="6"/>
      <c r="F35" s="26">
        <f>BALANCE!C18</f>
        <v>38463</v>
      </c>
      <c r="G35" s="6"/>
      <c r="H35" s="6"/>
      <c r="I35" s="8"/>
    </row>
    <row r="36" spans="2:9" ht="12.75">
      <c r="B36" s="5"/>
      <c r="C36" s="14" t="s">
        <v>23</v>
      </c>
      <c r="D36" s="6"/>
      <c r="E36" s="6"/>
      <c r="F36" s="28">
        <f>BALANCE!C19</f>
        <v>356214.30999999994</v>
      </c>
      <c r="G36" s="6"/>
      <c r="H36" s="6"/>
      <c r="I36" s="8"/>
    </row>
    <row r="37" spans="2:9" ht="12.75">
      <c r="B37" s="5"/>
      <c r="C37" s="14"/>
      <c r="D37" s="6"/>
      <c r="E37" s="6"/>
      <c r="F37" s="26"/>
      <c r="G37" s="6"/>
      <c r="H37" s="6"/>
      <c r="I37" s="8"/>
    </row>
    <row r="38" spans="2:9" ht="12.75">
      <c r="B38" s="5"/>
      <c r="C38" s="14"/>
      <c r="D38" s="6"/>
      <c r="E38" s="6"/>
      <c r="F38" s="26"/>
      <c r="G38" s="6"/>
      <c r="H38" s="6"/>
      <c r="I38" s="8"/>
    </row>
    <row r="39" spans="2:9" ht="13.5" thickBot="1">
      <c r="B39" s="5"/>
      <c r="C39" s="6"/>
      <c r="D39" s="6"/>
      <c r="E39" s="7"/>
      <c r="F39" s="29" t="s">
        <v>1</v>
      </c>
      <c r="G39" s="6"/>
      <c r="H39" s="30">
        <f>SUM(G22+G30)</f>
        <v>4090548.69</v>
      </c>
      <c r="I39" s="13"/>
    </row>
    <row r="40" spans="2:9" ht="13.5" thickTop="1">
      <c r="B40" s="5"/>
      <c r="C40" s="6"/>
      <c r="D40" s="6"/>
      <c r="E40" s="6"/>
      <c r="F40" s="26"/>
      <c r="G40" s="6"/>
      <c r="H40" s="6"/>
      <c r="I40" s="8"/>
    </row>
    <row r="41" spans="2:9" ht="12.75">
      <c r="B41" s="5"/>
      <c r="C41" s="6"/>
      <c r="D41" s="6"/>
      <c r="E41" s="6"/>
      <c r="F41" s="26"/>
      <c r="G41" s="6"/>
      <c r="H41" s="6"/>
      <c r="I41" s="8"/>
    </row>
    <row r="42" spans="2:9" ht="12.75">
      <c r="B42" s="5"/>
      <c r="C42" s="6"/>
      <c r="D42" s="6"/>
      <c r="E42" s="6"/>
      <c r="F42" s="26"/>
      <c r="G42" s="6"/>
      <c r="H42" s="6"/>
      <c r="I42" s="8"/>
    </row>
    <row r="43" spans="2:9" ht="12.75">
      <c r="B43" s="5"/>
      <c r="C43" s="6"/>
      <c r="D43" s="6"/>
      <c r="E43" s="6"/>
      <c r="F43" s="6"/>
      <c r="G43" s="6"/>
      <c r="H43" s="6"/>
      <c r="I43" s="8"/>
    </row>
    <row r="44" spans="2:9" ht="12.75">
      <c r="B44" s="5"/>
      <c r="C44" s="265" t="s">
        <v>15</v>
      </c>
      <c r="D44" s="265"/>
      <c r="E44" s="6"/>
      <c r="F44" s="6"/>
      <c r="G44" s="6"/>
      <c r="H44" s="27">
        <f>SUM(H18-H39)</f>
        <v>-71886.68999999994</v>
      </c>
      <c r="I44" s="8"/>
    </row>
    <row r="45" spans="2:9" ht="12.75">
      <c r="B45" s="5"/>
      <c r="C45" s="6"/>
      <c r="D45" s="6"/>
      <c r="E45" s="6"/>
      <c r="F45" s="6"/>
      <c r="G45" s="6"/>
      <c r="H45" s="6"/>
      <c r="I45" s="8"/>
    </row>
    <row r="46" spans="2:9" ht="13.5" thickBot="1">
      <c r="B46" s="9"/>
      <c r="C46" s="10"/>
      <c r="D46" s="10"/>
      <c r="E46" s="10"/>
      <c r="F46" s="10"/>
      <c r="G46" s="10"/>
      <c r="H46" s="10"/>
      <c r="I46" s="11"/>
    </row>
    <row r="47" s="6" customFormat="1" ht="19.5" customHeight="1" thickBot="1" thickTop="1"/>
    <row r="48" spans="2:9" ht="13.5" thickTop="1">
      <c r="B48" s="2"/>
      <c r="C48" s="3"/>
      <c r="D48" s="3"/>
      <c r="E48" s="3"/>
      <c r="F48" s="3"/>
      <c r="G48" s="3"/>
      <c r="H48" s="3"/>
      <c r="I48" s="4"/>
    </row>
    <row r="49" spans="2:9" ht="12.75">
      <c r="B49" s="279" t="s">
        <v>16</v>
      </c>
      <c r="C49" s="268"/>
      <c r="D49" s="268"/>
      <c r="E49" s="268"/>
      <c r="F49" s="63"/>
      <c r="G49" s="268" t="s">
        <v>17</v>
      </c>
      <c r="H49" s="268"/>
      <c r="I49" s="269"/>
    </row>
    <row r="50" spans="2:9" ht="12.75">
      <c r="B50" s="5"/>
      <c r="C50" s="6"/>
      <c r="D50" s="6"/>
      <c r="E50" s="6"/>
      <c r="F50" s="6"/>
      <c r="G50" s="6"/>
      <c r="H50" s="6"/>
      <c r="I50" s="8"/>
    </row>
    <row r="51" spans="2:9" ht="12.75">
      <c r="B51" s="5"/>
      <c r="C51" s="6"/>
      <c r="D51" s="6"/>
      <c r="E51" s="6"/>
      <c r="F51" s="6"/>
      <c r="G51" s="6"/>
      <c r="H51" s="6"/>
      <c r="I51" s="8"/>
    </row>
    <row r="52" spans="2:9" ht="12.75">
      <c r="B52" s="280" t="s">
        <v>3</v>
      </c>
      <c r="C52" s="281"/>
      <c r="D52" s="281"/>
      <c r="E52" s="281"/>
      <c r="F52" s="64"/>
      <c r="G52" s="265" t="s">
        <v>93</v>
      </c>
      <c r="H52" s="265"/>
      <c r="I52" s="267"/>
    </row>
    <row r="53" spans="2:9" ht="12.75">
      <c r="B53" s="277" t="s">
        <v>2</v>
      </c>
      <c r="C53" s="275"/>
      <c r="D53" s="275"/>
      <c r="E53" s="275"/>
      <c r="F53" s="65"/>
      <c r="G53" s="275" t="s">
        <v>90</v>
      </c>
      <c r="H53" s="275"/>
      <c r="I53" s="276"/>
    </row>
    <row r="54" spans="2:9" ht="12.75">
      <c r="B54" s="5"/>
      <c r="C54" s="6"/>
      <c r="D54" s="6"/>
      <c r="E54" s="6"/>
      <c r="F54" s="6"/>
      <c r="G54" s="6"/>
      <c r="H54" s="6"/>
      <c r="I54" s="8"/>
    </row>
    <row r="55" spans="2:9" ht="12.75">
      <c r="B55" s="5"/>
      <c r="C55" s="6"/>
      <c r="D55" s="6"/>
      <c r="E55" s="6"/>
      <c r="F55" s="6"/>
      <c r="G55" s="6"/>
      <c r="H55" s="6"/>
      <c r="I55" s="8"/>
    </row>
    <row r="56" spans="2:9" ht="13.5" thickBot="1">
      <c r="B56" s="9"/>
      <c r="C56" s="10"/>
      <c r="D56" s="10"/>
      <c r="E56" s="10"/>
      <c r="F56" s="10"/>
      <c r="G56" s="10"/>
      <c r="H56" s="10"/>
      <c r="I56" s="11"/>
    </row>
    <row r="57" ht="13.5" thickTop="1"/>
  </sheetData>
  <sheetProtection/>
  <mergeCells count="23">
    <mergeCell ref="G53:I53"/>
    <mergeCell ref="B53:E53"/>
    <mergeCell ref="C27:E27"/>
    <mergeCell ref="C23:E23"/>
    <mergeCell ref="B49:E49"/>
    <mergeCell ref="B52:E52"/>
    <mergeCell ref="C29:D29"/>
    <mergeCell ref="C25:E25"/>
    <mergeCell ref="C26:E26"/>
    <mergeCell ref="H2:I2"/>
    <mergeCell ref="D4:H4"/>
    <mergeCell ref="D7:H7"/>
    <mergeCell ref="C12:D12"/>
    <mergeCell ref="E9:G9"/>
    <mergeCell ref="D6:H6"/>
    <mergeCell ref="D8:H8"/>
    <mergeCell ref="C22:E22"/>
    <mergeCell ref="C30:E30"/>
    <mergeCell ref="E12:G12"/>
    <mergeCell ref="G52:I52"/>
    <mergeCell ref="G49:I49"/>
    <mergeCell ref="C24:E24"/>
    <mergeCell ref="C44:D44"/>
  </mergeCells>
  <printOptions/>
  <pageMargins left="0.27" right="0.25" top="0.39" bottom="0.5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2:K44"/>
  <sheetViews>
    <sheetView zoomScaleSheetLayoutView="100" zoomScalePageLayoutView="0" workbookViewId="0" topLeftCell="A1">
      <selection activeCell="E6" sqref="E6"/>
    </sheetView>
  </sheetViews>
  <sheetFormatPr defaultColWidth="11.421875" defaultRowHeight="12.75"/>
  <cols>
    <col min="1" max="1" width="1.57421875" style="0" customWidth="1"/>
    <col min="2" max="2" width="28.28125" style="0" bestFit="1" customWidth="1"/>
    <col min="3" max="3" width="11.7109375" style="0" bestFit="1" customWidth="1"/>
    <col min="4" max="4" width="11.7109375" style="0" customWidth="1"/>
    <col min="5" max="5" width="12.28125" style="0" bestFit="1" customWidth="1"/>
    <col min="6" max="6" width="27.00390625" style="0" customWidth="1"/>
    <col min="7" max="7" width="12.7109375" style="0" bestFit="1" customWidth="1"/>
    <col min="8" max="8" width="16.57421875" style="0" bestFit="1" customWidth="1"/>
    <col min="9" max="9" width="16.28125" style="0" bestFit="1" customWidth="1"/>
  </cols>
  <sheetData>
    <row r="2" spans="3:8" ht="12.75">
      <c r="C2" s="322"/>
      <c r="D2" s="323" t="s">
        <v>0</v>
      </c>
      <c r="E2" s="323"/>
      <c r="F2" s="323"/>
      <c r="G2" s="323"/>
      <c r="H2" s="322"/>
    </row>
    <row r="3" spans="3:8" ht="12.75">
      <c r="C3" s="322"/>
      <c r="D3" s="322"/>
      <c r="E3" s="322"/>
      <c r="F3" s="322"/>
      <c r="G3" s="322"/>
      <c r="H3" s="322"/>
    </row>
    <row r="4" spans="3:8" ht="12.75">
      <c r="C4" s="322"/>
      <c r="D4" s="323" t="s">
        <v>92</v>
      </c>
      <c r="E4" s="323"/>
      <c r="F4" s="323"/>
      <c r="G4" s="323"/>
      <c r="H4" s="322"/>
    </row>
    <row r="5" spans="3:8" ht="12.75">
      <c r="C5" s="323" t="s">
        <v>100</v>
      </c>
      <c r="D5" s="323"/>
      <c r="E5" s="323"/>
      <c r="F5" s="323"/>
      <c r="G5" s="323"/>
      <c r="H5" s="323"/>
    </row>
    <row r="6" spans="3:8" ht="12.75">
      <c r="C6" s="324"/>
      <c r="D6" s="324"/>
      <c r="E6" s="324"/>
      <c r="F6" s="324"/>
      <c r="G6" s="324"/>
      <c r="H6" s="324"/>
    </row>
    <row r="7" spans="1:9" ht="12.75">
      <c r="A7" s="76"/>
      <c r="B7" s="76"/>
      <c r="C7" s="76"/>
      <c r="D7" s="76"/>
      <c r="E7" s="76"/>
      <c r="F7" s="76"/>
      <c r="G7" s="76"/>
      <c r="H7" s="76"/>
      <c r="I7" s="76"/>
    </row>
    <row r="8" spans="2:5" ht="13.5" thickBot="1">
      <c r="B8" s="1"/>
      <c r="D8" s="53"/>
      <c r="E8" s="53"/>
    </row>
    <row r="9" spans="2:9" ht="13.5" thickTop="1">
      <c r="B9" s="54" t="s">
        <v>52</v>
      </c>
      <c r="C9" s="55"/>
      <c r="D9" s="56"/>
      <c r="E9" s="57"/>
      <c r="F9" s="54" t="s">
        <v>53</v>
      </c>
      <c r="G9" s="3"/>
      <c r="H9" s="3"/>
      <c r="I9" s="4"/>
    </row>
    <row r="10" spans="2:9" ht="12.75">
      <c r="B10" s="25"/>
      <c r="C10" s="26"/>
      <c r="D10" s="27"/>
      <c r="E10" s="52"/>
      <c r="F10" s="5"/>
      <c r="G10" s="6"/>
      <c r="H10" s="6"/>
      <c r="I10" s="8"/>
    </row>
    <row r="11" spans="2:9" ht="12.75">
      <c r="B11" s="25" t="s">
        <v>54</v>
      </c>
      <c r="C11" s="26"/>
      <c r="D11" s="27">
        <f>SUM(C13:C19)</f>
        <v>6125012.56</v>
      </c>
      <c r="E11" s="52"/>
      <c r="F11" s="49" t="s">
        <v>55</v>
      </c>
      <c r="G11" s="6"/>
      <c r="H11" s="27">
        <f>SUM(G13:G15)</f>
        <v>-244137.62</v>
      </c>
      <c r="I11" s="8"/>
    </row>
    <row r="12" spans="2:9" ht="12.75">
      <c r="B12" s="5"/>
      <c r="C12" s="26"/>
      <c r="D12" s="26"/>
      <c r="E12" s="50"/>
      <c r="F12" s="5"/>
      <c r="G12" s="6"/>
      <c r="H12" s="6"/>
      <c r="I12" s="8"/>
    </row>
    <row r="13" spans="2:9" ht="12.75">
      <c r="B13" s="5" t="s">
        <v>56</v>
      </c>
      <c r="C13" s="26">
        <f>BALANZA!J10</f>
        <v>4500</v>
      </c>
      <c r="D13" s="26"/>
      <c r="E13" s="50"/>
      <c r="F13" s="5" t="s">
        <v>57</v>
      </c>
      <c r="G13" s="26">
        <f>BALANZA!K19</f>
        <v>15862.38</v>
      </c>
      <c r="H13" s="6"/>
      <c r="I13" s="8"/>
    </row>
    <row r="14" spans="2:9" ht="12.75">
      <c r="B14" s="58" t="s">
        <v>58</v>
      </c>
      <c r="C14" s="26">
        <f>BALANZA!J11</f>
        <v>4844464.83</v>
      </c>
      <c r="D14" s="26"/>
      <c r="E14" s="50"/>
      <c r="F14" s="5" t="s">
        <v>76</v>
      </c>
      <c r="G14" s="26">
        <v>0</v>
      </c>
      <c r="H14" s="6"/>
      <c r="I14" s="8"/>
    </row>
    <row r="15" spans="2:9" ht="12.75">
      <c r="B15" s="5" t="s">
        <v>20</v>
      </c>
      <c r="C15" s="26">
        <f>BALANZA!J12</f>
        <v>187743.58000000002</v>
      </c>
      <c r="D15" s="26"/>
      <c r="E15" s="50"/>
      <c r="F15" s="82" t="s">
        <v>102</v>
      </c>
      <c r="G15" s="26">
        <v>-260000</v>
      </c>
      <c r="H15" s="6"/>
      <c r="I15" s="8"/>
    </row>
    <row r="16" spans="2:9" ht="12.75">
      <c r="B16" s="5" t="s">
        <v>75</v>
      </c>
      <c r="C16" s="26">
        <f>BALANZA!J13</f>
        <v>515067.05000000005</v>
      </c>
      <c r="D16" s="26"/>
      <c r="E16" s="50"/>
      <c r="F16" s="5"/>
      <c r="G16" s="6"/>
      <c r="H16" s="6"/>
      <c r="I16" s="8"/>
    </row>
    <row r="17" spans="2:9" ht="12.75">
      <c r="B17" s="5" t="s">
        <v>21</v>
      </c>
      <c r="C17" s="26">
        <f>BALANZA!J14</f>
        <v>178559.79</v>
      </c>
      <c r="D17" s="26"/>
      <c r="E17" s="50"/>
      <c r="F17" s="5"/>
      <c r="G17" s="6"/>
      <c r="H17" s="6"/>
      <c r="I17" s="8"/>
    </row>
    <row r="18" spans="2:9" ht="12.75">
      <c r="B18" s="5" t="s">
        <v>59</v>
      </c>
      <c r="C18" s="26">
        <f>BALANZA!J15</f>
        <v>38463</v>
      </c>
      <c r="D18" s="26"/>
      <c r="E18" s="50"/>
      <c r="F18" s="5"/>
      <c r="G18" s="6"/>
      <c r="H18" s="6"/>
      <c r="I18" s="8"/>
    </row>
    <row r="19" spans="2:9" ht="12.75">
      <c r="B19" s="81" t="s">
        <v>94</v>
      </c>
      <c r="C19" s="26">
        <f>BALANZA!J16</f>
        <v>356214.30999999994</v>
      </c>
      <c r="D19" s="26"/>
      <c r="E19" s="50"/>
      <c r="F19" s="5"/>
      <c r="G19" s="6"/>
      <c r="H19" s="6"/>
      <c r="I19" s="8"/>
    </row>
    <row r="20" spans="2:9" ht="12.75">
      <c r="B20" s="5"/>
      <c r="C20" s="26"/>
      <c r="D20" s="26"/>
      <c r="E20" s="50"/>
      <c r="F20" s="5"/>
      <c r="G20" s="6"/>
      <c r="H20" s="6"/>
      <c r="I20" s="8"/>
    </row>
    <row r="21" spans="2:9" ht="12.75">
      <c r="B21" s="25" t="s">
        <v>60</v>
      </c>
      <c r="C21" s="26"/>
      <c r="D21" s="75">
        <f>SUM(C23:C32)</f>
        <v>13308873.72</v>
      </c>
      <c r="E21" s="50"/>
      <c r="F21" s="49" t="s">
        <v>61</v>
      </c>
      <c r="G21" s="27"/>
      <c r="H21" s="27">
        <f>SUM(G24:G25)</f>
        <v>19678023.9</v>
      </c>
      <c r="I21" s="8"/>
    </row>
    <row r="22" spans="2:9" ht="12.75">
      <c r="B22" s="5"/>
      <c r="C22" s="26"/>
      <c r="D22" s="26"/>
      <c r="E22" s="50"/>
      <c r="F22" s="5"/>
      <c r="G22" s="27"/>
      <c r="H22" s="27"/>
      <c r="I22" s="8"/>
    </row>
    <row r="23" spans="2:9" ht="12.75">
      <c r="B23" s="5" t="s">
        <v>62</v>
      </c>
      <c r="C23" s="26">
        <v>1576876.91</v>
      </c>
      <c r="E23" s="50"/>
      <c r="F23" s="5"/>
      <c r="G23" s="6"/>
      <c r="H23" s="27"/>
      <c r="I23" s="8"/>
    </row>
    <row r="24" spans="2:9" ht="12.75">
      <c r="B24" s="5" t="s">
        <v>77</v>
      </c>
      <c r="C24" s="26">
        <v>886017.63</v>
      </c>
      <c r="E24" s="50"/>
      <c r="F24" s="5" t="s">
        <v>63</v>
      </c>
      <c r="G24" s="26">
        <f>'EDO. RESULTADOS'!G40</f>
        <v>1208661.04</v>
      </c>
      <c r="H24" s="6"/>
      <c r="I24" s="8"/>
    </row>
    <row r="25" spans="2:9" ht="12.75">
      <c r="B25" s="5" t="s">
        <v>64</v>
      </c>
      <c r="C25" s="26">
        <v>2721200</v>
      </c>
      <c r="E25" s="50"/>
      <c r="F25" s="82" t="s">
        <v>95</v>
      </c>
      <c r="G25" s="42">
        <f>BALANZA!K20</f>
        <v>18469362.86</v>
      </c>
      <c r="H25" s="6"/>
      <c r="I25" s="8"/>
    </row>
    <row r="26" spans="2:9" ht="12.75">
      <c r="B26" s="5" t="s">
        <v>65</v>
      </c>
      <c r="C26" s="26">
        <v>1362738.65</v>
      </c>
      <c r="E26" s="50"/>
      <c r="F26" s="5"/>
      <c r="G26" s="6"/>
      <c r="H26" s="6"/>
      <c r="I26" s="8"/>
    </row>
    <row r="27" spans="2:9" ht="12.75">
      <c r="B27" s="5" t="s">
        <v>66</v>
      </c>
      <c r="C27" s="26">
        <v>86403.38</v>
      </c>
      <c r="E27" s="50"/>
      <c r="F27" s="5"/>
      <c r="G27" s="6"/>
      <c r="H27" s="6"/>
      <c r="I27" s="8"/>
    </row>
    <row r="28" spans="2:9" ht="12.75">
      <c r="B28" s="5" t="s">
        <v>67</v>
      </c>
      <c r="C28" s="26">
        <v>605921.65</v>
      </c>
      <c r="E28" s="50"/>
      <c r="F28" s="5"/>
      <c r="G28" s="6"/>
      <c r="H28" s="6"/>
      <c r="I28" s="8"/>
    </row>
    <row r="29" spans="2:9" ht="12.75">
      <c r="B29" s="5" t="s">
        <v>78</v>
      </c>
      <c r="C29" s="26">
        <v>344482.8</v>
      </c>
      <c r="E29" s="50"/>
      <c r="F29" s="5"/>
      <c r="G29" s="6"/>
      <c r="H29" s="6"/>
      <c r="I29" s="8"/>
    </row>
    <row r="30" spans="2:9" ht="12.75">
      <c r="B30" s="5" t="s">
        <v>79</v>
      </c>
      <c r="C30" s="26">
        <f>111732.4+255568.15+71106.63+302940.39+1249750.72+189767.78+1128811.9+994417.27+1166554.2+32000</f>
        <v>5502649.44</v>
      </c>
      <c r="E30" s="50"/>
      <c r="F30" s="5"/>
      <c r="G30" s="6"/>
      <c r="H30" s="6"/>
      <c r="I30" s="8"/>
    </row>
    <row r="31" spans="2:9" ht="12.75">
      <c r="B31" s="5" t="s">
        <v>80</v>
      </c>
      <c r="C31" s="26">
        <v>51635</v>
      </c>
      <c r="D31" s="26"/>
      <c r="E31" s="50"/>
      <c r="F31" s="5"/>
      <c r="G31" s="26"/>
      <c r="H31" s="6"/>
      <c r="I31" s="8"/>
    </row>
    <row r="32" spans="2:9" ht="12.75">
      <c r="B32" s="82" t="s">
        <v>101</v>
      </c>
      <c r="C32" s="26">
        <v>170948.26</v>
      </c>
      <c r="D32" s="26"/>
      <c r="E32" s="50"/>
      <c r="F32" s="5"/>
      <c r="G32" s="6"/>
      <c r="H32" s="6"/>
      <c r="I32" s="8"/>
    </row>
    <row r="33" spans="2:9" ht="12.75">
      <c r="B33" s="5"/>
      <c r="C33" s="6"/>
      <c r="D33" s="6"/>
      <c r="E33" s="8"/>
      <c r="F33" s="5"/>
      <c r="G33" s="6"/>
      <c r="H33" s="6"/>
      <c r="I33" s="8"/>
    </row>
    <row r="34" spans="2:11" ht="12.75">
      <c r="B34" s="59" t="s">
        <v>68</v>
      </c>
      <c r="C34" s="6"/>
      <c r="D34" s="6"/>
      <c r="E34" s="73">
        <f>D11+D21</f>
        <v>19433886.28</v>
      </c>
      <c r="F34" s="59" t="s">
        <v>69</v>
      </c>
      <c r="G34" s="6"/>
      <c r="H34" s="6"/>
      <c r="I34" s="52">
        <f>H11+H21</f>
        <v>19433886.279999997</v>
      </c>
      <c r="K34" s="42"/>
    </row>
    <row r="35" spans="2:9" ht="12.75">
      <c r="B35" s="5"/>
      <c r="C35" s="6"/>
      <c r="D35" s="6"/>
      <c r="E35" s="8"/>
      <c r="F35" s="5"/>
      <c r="G35" s="6"/>
      <c r="H35" s="6"/>
      <c r="I35" s="8"/>
    </row>
    <row r="36" spans="2:9" ht="13.5" thickBot="1">
      <c r="B36" s="9"/>
      <c r="C36" s="10"/>
      <c r="D36" s="10"/>
      <c r="E36" s="11"/>
      <c r="F36" s="9"/>
      <c r="G36" s="10"/>
      <c r="H36" s="10"/>
      <c r="I36" s="11"/>
    </row>
    <row r="37" s="6" customFormat="1" ht="10.5" customHeight="1" thickBot="1" thickTop="1"/>
    <row r="38" spans="2:9" ht="13.5" thickTop="1">
      <c r="B38" s="2"/>
      <c r="C38" s="3"/>
      <c r="D38" s="3"/>
      <c r="E38" s="3"/>
      <c r="F38" s="3"/>
      <c r="G38" s="3"/>
      <c r="H38" s="3"/>
      <c r="I38" s="4"/>
    </row>
    <row r="39" spans="2:9" ht="12.75">
      <c r="B39" s="279" t="s">
        <v>16</v>
      </c>
      <c r="C39" s="268"/>
      <c r="D39" s="268"/>
      <c r="E39" s="268"/>
      <c r="F39" s="63"/>
      <c r="G39" s="268" t="s">
        <v>17</v>
      </c>
      <c r="H39" s="268"/>
      <c r="I39" s="269"/>
    </row>
    <row r="40" spans="2:9" ht="12.75">
      <c r="B40" s="5"/>
      <c r="C40" s="6"/>
      <c r="D40" s="6"/>
      <c r="E40" s="6"/>
      <c r="F40" s="26"/>
      <c r="G40" s="6"/>
      <c r="H40" s="6"/>
      <c r="I40" s="8"/>
    </row>
    <row r="41" spans="2:9" ht="12.75">
      <c r="B41" s="5"/>
      <c r="C41" s="6"/>
      <c r="D41" s="6"/>
      <c r="E41" s="6"/>
      <c r="F41" s="6"/>
      <c r="G41" s="6"/>
      <c r="H41" s="6"/>
      <c r="I41" s="8"/>
    </row>
    <row r="42" spans="2:9" ht="12.75">
      <c r="B42" s="280" t="s">
        <v>3</v>
      </c>
      <c r="C42" s="281"/>
      <c r="D42" s="281"/>
      <c r="E42" s="281"/>
      <c r="F42" s="64"/>
      <c r="G42" s="265" t="s">
        <v>91</v>
      </c>
      <c r="H42" s="265"/>
      <c r="I42" s="267"/>
    </row>
    <row r="43" spans="2:9" ht="12.75">
      <c r="B43" s="277" t="s">
        <v>2</v>
      </c>
      <c r="C43" s="275"/>
      <c r="D43" s="275"/>
      <c r="E43" s="275"/>
      <c r="F43" s="65"/>
      <c r="G43" s="275" t="s">
        <v>90</v>
      </c>
      <c r="H43" s="275"/>
      <c r="I43" s="276"/>
    </row>
    <row r="44" spans="2:9" ht="13.5" thickBot="1">
      <c r="B44" s="9"/>
      <c r="C44" s="10"/>
      <c r="D44" s="10"/>
      <c r="E44" s="10"/>
      <c r="F44" s="10"/>
      <c r="G44" s="10"/>
      <c r="H44" s="10"/>
      <c r="I44" s="11"/>
    </row>
    <row r="45" ht="13.5" thickTop="1"/>
  </sheetData>
  <sheetProtection/>
  <mergeCells count="9">
    <mergeCell ref="G43:I43"/>
    <mergeCell ref="G39:I39"/>
    <mergeCell ref="B43:E43"/>
    <mergeCell ref="B42:E42"/>
    <mergeCell ref="B39:E39"/>
    <mergeCell ref="D2:G2"/>
    <mergeCell ref="D4:G4"/>
    <mergeCell ref="C5:H5"/>
    <mergeCell ref="G42:I42"/>
  </mergeCells>
  <printOptions/>
  <pageMargins left="0" right="0.11811023622047245" top="0.984251968503937" bottom="0.35433070866141736" header="0" footer="0"/>
  <pageSetup horizontalDpi="600" verticalDpi="600" orientation="landscape" r:id="rId3"/>
  <headerFooter alignWithMargins="0">
    <oddHeader>&amp;L&amp;G&amp;C&amp;"Arial,Negrita Cursiva"&amp;12ESCUELA NORMAL DE SINALOA
RECURSOS PROPIOS DE LA INSTITUCIÓN
BALANCE GENERAL DEL 01 DE ENERO AL 31 DE DICIEMBRE DE 2009
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B2:K53"/>
  <sheetViews>
    <sheetView zoomScaleSheetLayoutView="100" zoomScalePageLayoutView="0" workbookViewId="0" topLeftCell="A31">
      <selection activeCell="F25" sqref="F25"/>
    </sheetView>
  </sheetViews>
  <sheetFormatPr defaultColWidth="11.421875" defaultRowHeight="12.75"/>
  <cols>
    <col min="1" max="1" width="1.8515625" style="0" customWidth="1"/>
    <col min="2" max="2" width="11.7109375" style="0" customWidth="1"/>
    <col min="4" max="4" width="7.7109375" style="0" customWidth="1"/>
    <col min="6" max="6" width="17.00390625" style="0" customWidth="1"/>
    <col min="7" max="7" width="16.57421875" style="0" customWidth="1"/>
    <col min="8" max="8" width="15.140625" style="0" customWidth="1"/>
    <col min="9" max="11" width="11.421875" style="77" customWidth="1"/>
  </cols>
  <sheetData>
    <row r="2" spans="7:8" ht="12.75">
      <c r="G2" s="270"/>
      <c r="H2" s="270"/>
    </row>
    <row r="4" spans="4:7" ht="22.5">
      <c r="D4" s="271" t="s">
        <v>0</v>
      </c>
      <c r="E4" s="271"/>
      <c r="F4" s="271"/>
      <c r="G4" s="271"/>
    </row>
    <row r="6" spans="4:7" ht="12.75">
      <c r="D6" s="273" t="s">
        <v>4</v>
      </c>
      <c r="E6" s="273"/>
      <c r="F6" s="273"/>
      <c r="G6" s="273"/>
    </row>
    <row r="7" spans="4:7" ht="12.75">
      <c r="D7" s="272" t="s">
        <v>70</v>
      </c>
      <c r="E7" s="272"/>
      <c r="F7" s="272"/>
      <c r="G7" s="272"/>
    </row>
    <row r="8" spans="4:7" ht="12.75">
      <c r="D8" s="274" t="s">
        <v>98</v>
      </c>
      <c r="E8" s="273"/>
      <c r="F8" s="273"/>
      <c r="G8" s="273"/>
    </row>
    <row r="9" spans="5:6" ht="12.75">
      <c r="E9" s="273"/>
      <c r="F9" s="273"/>
    </row>
    <row r="11" ht="13.5" thickBot="1"/>
    <row r="12" spans="2:11" s="1" customFormat="1" ht="13.5" thickTop="1">
      <c r="B12" s="20" t="s">
        <v>6</v>
      </c>
      <c r="C12" s="266"/>
      <c r="D12" s="266"/>
      <c r="E12" s="266"/>
      <c r="F12" s="266"/>
      <c r="G12" s="21"/>
      <c r="H12" s="22"/>
      <c r="I12" s="78"/>
      <c r="J12" s="78"/>
      <c r="K12" s="78"/>
    </row>
    <row r="13" spans="2:8" ht="12.75">
      <c r="B13" s="5"/>
      <c r="C13" s="6" t="s">
        <v>7</v>
      </c>
      <c r="D13" s="6"/>
      <c r="E13" s="6"/>
      <c r="F13" s="26">
        <f>BALANZA!K22</f>
        <v>108246</v>
      </c>
      <c r="G13" s="6"/>
      <c r="H13" s="8"/>
    </row>
    <row r="14" spans="2:8" ht="12.75">
      <c r="B14" s="5"/>
      <c r="C14" s="6" t="s">
        <v>8</v>
      </c>
      <c r="D14" s="6"/>
      <c r="E14" s="7"/>
      <c r="F14" s="26">
        <f>BALANZA!K23</f>
        <v>3395996</v>
      </c>
      <c r="G14" s="6"/>
      <c r="H14" s="13"/>
    </row>
    <row r="15" spans="2:8" ht="12.75">
      <c r="B15" s="5"/>
      <c r="C15" s="6" t="s">
        <v>9</v>
      </c>
      <c r="D15" s="6"/>
      <c r="E15" s="7"/>
      <c r="F15" s="28">
        <f>BALANZA!K21</f>
        <v>514420</v>
      </c>
      <c r="G15" s="6"/>
      <c r="H15" s="13"/>
    </row>
    <row r="16" spans="2:8" ht="12.75">
      <c r="B16" s="5"/>
      <c r="C16" s="6"/>
      <c r="D16" s="6"/>
      <c r="E16" s="6"/>
      <c r="F16" s="6"/>
      <c r="G16" s="6"/>
      <c r="H16" s="8"/>
    </row>
    <row r="17" spans="2:8" ht="12.75">
      <c r="B17" s="5"/>
      <c r="C17" s="6"/>
      <c r="D17" s="6"/>
      <c r="E17" s="12"/>
      <c r="F17" s="6"/>
      <c r="G17" s="6"/>
      <c r="H17" s="8"/>
    </row>
    <row r="18" spans="2:8" ht="12.75">
      <c r="B18" s="5"/>
      <c r="C18" s="6"/>
      <c r="D18" s="6"/>
      <c r="E18" s="12"/>
      <c r="F18" s="23" t="s">
        <v>1</v>
      </c>
      <c r="H18" s="52">
        <f>SUM(F13:F15)</f>
        <v>4018662</v>
      </c>
    </row>
    <row r="19" spans="2:8" ht="12.75">
      <c r="B19" s="5"/>
      <c r="C19" s="6"/>
      <c r="D19" s="6"/>
      <c r="E19" s="12"/>
      <c r="F19" s="6"/>
      <c r="G19" s="6"/>
      <c r="H19" s="8"/>
    </row>
    <row r="20" spans="2:8" ht="12.75">
      <c r="B20" s="5"/>
      <c r="C20" s="6"/>
      <c r="D20" s="6"/>
      <c r="E20" s="6"/>
      <c r="F20" s="6"/>
      <c r="G20" s="6"/>
      <c r="H20" s="8"/>
    </row>
    <row r="21" spans="2:8" ht="12.75">
      <c r="B21" s="25" t="s">
        <v>10</v>
      </c>
      <c r="C21" s="6"/>
      <c r="D21" s="6"/>
      <c r="E21" s="7"/>
      <c r="F21" s="6"/>
      <c r="G21" s="6"/>
      <c r="H21" s="13"/>
    </row>
    <row r="22" spans="2:8" ht="12.75">
      <c r="B22" s="15"/>
      <c r="C22" s="265" t="s">
        <v>11</v>
      </c>
      <c r="D22" s="265"/>
      <c r="E22" s="265"/>
      <c r="G22" s="16"/>
      <c r="H22" s="8"/>
    </row>
    <row r="23" spans="2:8" ht="12.75">
      <c r="B23" s="15"/>
      <c r="C23" s="268" t="s">
        <v>12</v>
      </c>
      <c r="D23" s="268"/>
      <c r="E23" s="268"/>
      <c r="F23" s="42">
        <f>BALANZA!J24</f>
        <v>835582.25</v>
      </c>
      <c r="G23" s="16"/>
      <c r="H23" s="8"/>
    </row>
    <row r="24" spans="2:8" ht="12.75">
      <c r="B24" s="15"/>
      <c r="C24" s="268" t="s">
        <v>13</v>
      </c>
      <c r="D24" s="268"/>
      <c r="E24" s="268"/>
      <c r="F24" s="26">
        <f>BALANZA!J25</f>
        <v>1220857.52</v>
      </c>
      <c r="G24" s="16"/>
      <c r="H24" s="8"/>
    </row>
    <row r="25" spans="2:8" ht="12.75">
      <c r="B25" s="15"/>
      <c r="C25" s="268" t="s">
        <v>14</v>
      </c>
      <c r="D25" s="268"/>
      <c r="E25" s="268"/>
      <c r="F25" s="26">
        <f>BALANZA!J26</f>
        <v>424371.82</v>
      </c>
      <c r="G25" s="16"/>
      <c r="H25" s="8"/>
    </row>
    <row r="26" spans="2:8" ht="12.75">
      <c r="B26" s="15"/>
      <c r="C26" s="245" t="s">
        <v>18</v>
      </c>
      <c r="D26" s="268"/>
      <c r="E26" s="268"/>
      <c r="F26" s="26">
        <f>BALANZA!J27</f>
        <v>2926.64</v>
      </c>
      <c r="G26" s="16"/>
      <c r="H26" s="8"/>
    </row>
    <row r="27" spans="2:8" ht="13.5" thickBot="1">
      <c r="B27" s="15"/>
      <c r="C27" s="278" t="s">
        <v>97</v>
      </c>
      <c r="D27" s="278"/>
      <c r="E27" s="278"/>
      <c r="F27" s="60">
        <f>BALANZA!J28</f>
        <v>326262.73</v>
      </c>
      <c r="G27" s="24"/>
      <c r="H27" s="8"/>
    </row>
    <row r="28" spans="2:8" ht="13.5" thickTop="1">
      <c r="B28" s="15"/>
      <c r="C28" s="187"/>
      <c r="D28" s="187"/>
      <c r="E28" s="187"/>
      <c r="F28" s="26"/>
      <c r="G28" s="16"/>
      <c r="H28" s="8"/>
    </row>
    <row r="29" spans="2:8" ht="12.75">
      <c r="B29" s="15"/>
      <c r="C29" s="268"/>
      <c r="D29" s="268"/>
      <c r="E29" s="14"/>
      <c r="F29" s="26"/>
      <c r="G29" s="16"/>
      <c r="H29" s="8"/>
    </row>
    <row r="30" spans="2:8" ht="12.75">
      <c r="B30" s="15"/>
      <c r="C30" s="265"/>
      <c r="D30" s="265"/>
      <c r="E30" s="265"/>
      <c r="F30" s="23"/>
      <c r="H30" s="8"/>
    </row>
    <row r="31" spans="2:8" ht="12.75">
      <c r="B31" s="5"/>
      <c r="C31" s="14"/>
      <c r="D31" s="6"/>
      <c r="E31" s="6"/>
      <c r="F31" s="26"/>
      <c r="G31" s="6"/>
      <c r="H31" s="8"/>
    </row>
    <row r="32" spans="2:8" ht="12.75">
      <c r="B32" s="5"/>
      <c r="C32" s="14"/>
      <c r="D32" s="6"/>
      <c r="E32" s="6"/>
      <c r="F32" s="26"/>
      <c r="G32" s="6"/>
      <c r="H32" s="8"/>
    </row>
    <row r="33" spans="2:8" ht="12.75">
      <c r="B33" s="5"/>
      <c r="C33" s="14"/>
      <c r="D33" s="6"/>
      <c r="E33" s="6"/>
      <c r="F33" s="26"/>
      <c r="G33" s="6"/>
      <c r="H33" s="8"/>
    </row>
    <row r="34" spans="2:8" ht="12.75">
      <c r="B34" s="5"/>
      <c r="C34" s="14"/>
      <c r="D34" s="6"/>
      <c r="E34" s="6"/>
      <c r="F34" s="26"/>
      <c r="G34" s="6"/>
      <c r="H34" s="8"/>
    </row>
    <row r="35" spans="2:9" ht="13.5" thickBot="1">
      <c r="B35" s="5"/>
      <c r="C35" s="6"/>
      <c r="D35" s="6"/>
      <c r="E35" s="7"/>
      <c r="F35" s="29" t="s">
        <v>1</v>
      </c>
      <c r="H35" s="66">
        <f>SUM(F23:F27)</f>
        <v>2810000.96</v>
      </c>
      <c r="I35" s="79"/>
    </row>
    <row r="36" spans="2:8" ht="13.5" thickTop="1">
      <c r="B36" s="5"/>
      <c r="C36" s="6"/>
      <c r="D36" s="6"/>
      <c r="E36" s="6"/>
      <c r="F36" s="26"/>
      <c r="G36" s="6"/>
      <c r="H36" s="8"/>
    </row>
    <row r="37" spans="2:8" ht="12.75">
      <c r="B37" s="5"/>
      <c r="C37" s="6"/>
      <c r="D37" s="6"/>
      <c r="E37" s="6"/>
      <c r="F37" s="26"/>
      <c r="G37" s="6"/>
      <c r="H37" s="8"/>
    </row>
    <row r="38" spans="2:8" ht="12.75">
      <c r="B38" s="5"/>
      <c r="C38" s="6"/>
      <c r="D38" s="6"/>
      <c r="E38" s="6"/>
      <c r="F38" s="26"/>
      <c r="G38" s="6"/>
      <c r="H38" s="8"/>
    </row>
    <row r="39" spans="2:8" ht="12.75">
      <c r="B39" s="5"/>
      <c r="C39" s="6"/>
      <c r="D39" s="6"/>
      <c r="E39" s="6"/>
      <c r="F39" s="6"/>
      <c r="G39" s="6"/>
      <c r="H39" s="8"/>
    </row>
    <row r="40" spans="2:8" ht="12.75">
      <c r="B40" s="5"/>
      <c r="C40" s="265" t="s">
        <v>15</v>
      </c>
      <c r="D40" s="265"/>
      <c r="E40" s="6"/>
      <c r="F40" s="6"/>
      <c r="G40" s="27">
        <f>SUM(H18-H35)</f>
        <v>1208661.04</v>
      </c>
      <c r="H40" s="8"/>
    </row>
    <row r="41" spans="2:8" ht="12.75">
      <c r="B41" s="5"/>
      <c r="C41" s="6"/>
      <c r="D41" s="6"/>
      <c r="E41" s="6"/>
      <c r="F41" s="6"/>
      <c r="G41" s="6"/>
      <c r="H41" s="8"/>
    </row>
    <row r="42" spans="2:8" ht="12.75">
      <c r="B42" s="5"/>
      <c r="C42" s="6"/>
      <c r="D42" s="6"/>
      <c r="E42" s="6"/>
      <c r="F42" s="6"/>
      <c r="G42" s="6"/>
      <c r="H42" s="8"/>
    </row>
    <row r="43" spans="2:8" ht="13.5" thickBot="1">
      <c r="B43" s="9"/>
      <c r="C43" s="10"/>
      <c r="D43" s="10"/>
      <c r="E43" s="10"/>
      <c r="F43" s="10"/>
      <c r="G43" s="10"/>
      <c r="H43" s="11"/>
    </row>
    <row r="44" spans="9:11" s="6" customFormat="1" ht="19.5" customHeight="1" thickBot="1" thickTop="1">
      <c r="I44" s="14"/>
      <c r="J44" s="14"/>
      <c r="K44" s="14"/>
    </row>
    <row r="45" spans="2:8" ht="13.5" thickTop="1">
      <c r="B45" s="2"/>
      <c r="C45" s="3"/>
      <c r="D45" s="3"/>
      <c r="E45" s="3"/>
      <c r="F45" s="3"/>
      <c r="G45" s="3"/>
      <c r="H45" s="4"/>
    </row>
    <row r="46" spans="2:11" ht="12.75">
      <c r="B46" s="279" t="s">
        <v>16</v>
      </c>
      <c r="C46" s="268"/>
      <c r="D46" s="268"/>
      <c r="E46" s="268"/>
      <c r="F46" s="63"/>
      <c r="G46" s="268" t="s">
        <v>17</v>
      </c>
      <c r="H46" s="269"/>
      <c r="I46" s="246"/>
      <c r="J46" s="246"/>
      <c r="K46" s="246"/>
    </row>
    <row r="47" spans="2:11" ht="12.75">
      <c r="B47" s="5"/>
      <c r="C47" s="6"/>
      <c r="D47" s="6"/>
      <c r="E47" s="6"/>
      <c r="F47" s="6"/>
      <c r="G47" s="6"/>
      <c r="H47" s="8"/>
      <c r="I47" s="14"/>
      <c r="J47" s="14"/>
      <c r="K47" s="14"/>
    </row>
    <row r="48" spans="2:11" ht="12.75">
      <c r="B48" s="5"/>
      <c r="C48" s="6"/>
      <c r="D48" s="6"/>
      <c r="E48" s="6"/>
      <c r="F48" s="6"/>
      <c r="G48" s="6"/>
      <c r="H48" s="8"/>
      <c r="I48" s="14"/>
      <c r="J48" s="14"/>
      <c r="K48" s="14"/>
    </row>
    <row r="49" spans="2:11" ht="12.75">
      <c r="B49" s="280" t="s">
        <v>3</v>
      </c>
      <c r="C49" s="281"/>
      <c r="D49" s="281"/>
      <c r="E49" s="281"/>
      <c r="F49" s="64"/>
      <c r="G49" s="281" t="s">
        <v>91</v>
      </c>
      <c r="H49" s="247"/>
      <c r="I49" s="248"/>
      <c r="J49" s="248"/>
      <c r="K49" s="248"/>
    </row>
    <row r="50" spans="2:11" ht="12.75">
      <c r="B50" s="277" t="s">
        <v>2</v>
      </c>
      <c r="C50" s="275"/>
      <c r="D50" s="275"/>
      <c r="E50" s="275"/>
      <c r="F50" s="65"/>
      <c r="G50" s="275" t="s">
        <v>90</v>
      </c>
      <c r="H50" s="276"/>
      <c r="I50" s="249"/>
      <c r="J50" s="249"/>
      <c r="K50" s="249"/>
    </row>
    <row r="51" spans="2:11" ht="12.75">
      <c r="B51" s="5"/>
      <c r="C51" s="6"/>
      <c r="D51" s="6"/>
      <c r="E51" s="6"/>
      <c r="F51" s="6"/>
      <c r="G51" s="6"/>
      <c r="H51" s="8"/>
      <c r="I51" s="14"/>
      <c r="J51" s="14"/>
      <c r="K51" s="14"/>
    </row>
    <row r="52" spans="2:11" ht="12.75">
      <c r="B52" s="5"/>
      <c r="C52" s="6"/>
      <c r="D52" s="6"/>
      <c r="E52" s="6"/>
      <c r="F52" s="6"/>
      <c r="G52" s="6"/>
      <c r="H52" s="8"/>
      <c r="I52" s="14"/>
      <c r="J52" s="14"/>
      <c r="K52" s="14"/>
    </row>
    <row r="53" spans="2:11" ht="13.5" thickBot="1">
      <c r="B53" s="9"/>
      <c r="C53" s="10"/>
      <c r="D53" s="10"/>
      <c r="E53" s="10"/>
      <c r="F53" s="10"/>
      <c r="G53" s="10"/>
      <c r="H53" s="11"/>
      <c r="I53" s="14"/>
      <c r="J53" s="14"/>
      <c r="K53" s="14"/>
    </row>
    <row r="54" ht="13.5" thickTop="1"/>
  </sheetData>
  <sheetProtection/>
  <mergeCells count="27">
    <mergeCell ref="G2:H2"/>
    <mergeCell ref="D4:G4"/>
    <mergeCell ref="D7:G7"/>
    <mergeCell ref="C12:D12"/>
    <mergeCell ref="E9:F9"/>
    <mergeCell ref="E12:F12"/>
    <mergeCell ref="D6:G6"/>
    <mergeCell ref="D8:G8"/>
    <mergeCell ref="C22:E22"/>
    <mergeCell ref="C30:E30"/>
    <mergeCell ref="C40:D40"/>
    <mergeCell ref="C29:D29"/>
    <mergeCell ref="C24:E24"/>
    <mergeCell ref="C27:E27"/>
    <mergeCell ref="C28:E28"/>
    <mergeCell ref="C25:E25"/>
    <mergeCell ref="C26:E26"/>
    <mergeCell ref="C23:E23"/>
    <mergeCell ref="I46:K46"/>
    <mergeCell ref="B46:E46"/>
    <mergeCell ref="B50:E50"/>
    <mergeCell ref="G46:H46"/>
    <mergeCell ref="G49:H49"/>
    <mergeCell ref="G50:H50"/>
    <mergeCell ref="I49:K49"/>
    <mergeCell ref="I50:K50"/>
    <mergeCell ref="B49:E49"/>
  </mergeCells>
  <printOptions/>
  <pageMargins left="0.37" right="0.25" top="0.26" bottom="1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B2:AO41"/>
  <sheetViews>
    <sheetView zoomScalePageLayoutView="0" workbookViewId="0" topLeftCell="A1">
      <selection activeCell="J31" sqref="J31"/>
    </sheetView>
  </sheetViews>
  <sheetFormatPr defaultColWidth="11.421875" defaultRowHeight="12.75"/>
  <cols>
    <col min="1" max="1" width="0.85546875" style="0" customWidth="1"/>
    <col min="3" max="3" width="28.00390625" style="0" customWidth="1"/>
    <col min="4" max="4" width="13.00390625" style="0" customWidth="1"/>
    <col min="5" max="5" width="13.140625" style="0" customWidth="1"/>
    <col min="6" max="6" width="2.8515625" style="0" customWidth="1"/>
    <col min="7" max="7" width="12.421875" style="0" customWidth="1"/>
    <col min="8" max="8" width="13.28125" style="0" customWidth="1"/>
    <col min="9" max="9" width="2.7109375" style="0" customWidth="1"/>
    <col min="10" max="10" width="13.140625" style="0" customWidth="1"/>
    <col min="11" max="11" width="12.57421875" style="0" customWidth="1"/>
    <col min="12" max="12" width="11.7109375" style="0" customWidth="1"/>
    <col min="13" max="13" width="12.8515625" style="0" bestFit="1" customWidth="1"/>
    <col min="14" max="14" width="11.7109375" style="0" bestFit="1" customWidth="1"/>
  </cols>
  <sheetData>
    <row r="2" spans="3:12" ht="18">
      <c r="C2" s="290" t="s">
        <v>0</v>
      </c>
      <c r="D2" s="290"/>
      <c r="E2" s="290"/>
      <c r="F2" s="290"/>
      <c r="G2" s="290"/>
      <c r="H2" s="290"/>
      <c r="I2" s="290"/>
      <c r="J2" s="290"/>
      <c r="K2" s="290"/>
      <c r="L2" s="61"/>
    </row>
    <row r="3" ht="8.25" customHeight="1"/>
    <row r="4" spans="3:12" ht="12.75">
      <c r="C4" s="272" t="s">
        <v>24</v>
      </c>
      <c r="D4" s="272"/>
      <c r="E4" s="272"/>
      <c r="F4" s="272"/>
      <c r="G4" s="272"/>
      <c r="H4" s="272"/>
      <c r="I4" s="272"/>
      <c r="J4" s="272"/>
      <c r="K4" s="272"/>
      <c r="L4" s="1"/>
    </row>
    <row r="5" spans="3:12" ht="12.75">
      <c r="C5" s="273" t="s">
        <v>32</v>
      </c>
      <c r="D5" s="273"/>
      <c r="E5" s="273"/>
      <c r="F5" s="273"/>
      <c r="G5" s="273"/>
      <c r="H5" s="273"/>
      <c r="I5" s="273"/>
      <c r="J5" s="273"/>
      <c r="K5" s="273"/>
      <c r="L5" s="19"/>
    </row>
    <row r="6" spans="3:13" ht="12.75">
      <c r="C6" s="291" t="s">
        <v>98</v>
      </c>
      <c r="D6" s="291"/>
      <c r="E6" s="291"/>
      <c r="F6" s="291"/>
      <c r="G6" s="291"/>
      <c r="H6" s="291"/>
      <c r="I6" s="291"/>
      <c r="J6" s="291"/>
      <c r="K6" s="291"/>
      <c r="L6" s="62"/>
      <c r="M6" s="72"/>
    </row>
    <row r="7" ht="13.5" thickBot="1"/>
    <row r="8" spans="2:12" ht="14.25" thickBot="1" thickTop="1">
      <c r="B8" s="286" t="s">
        <v>25</v>
      </c>
      <c r="C8" s="287"/>
      <c r="D8" s="283" t="s">
        <v>26</v>
      </c>
      <c r="E8" s="284"/>
      <c r="F8" s="31"/>
      <c r="G8" s="285" t="s">
        <v>27</v>
      </c>
      <c r="H8" s="284"/>
      <c r="I8" s="31"/>
      <c r="J8" s="285" t="s">
        <v>28</v>
      </c>
      <c r="K8" s="284"/>
      <c r="L8" s="23"/>
    </row>
    <row r="9" spans="2:41" ht="14.25" thickBot="1" thickTop="1">
      <c r="B9" s="288"/>
      <c r="C9" s="289"/>
      <c r="D9" s="33" t="s">
        <v>29</v>
      </c>
      <c r="E9" s="33" t="s">
        <v>30</v>
      </c>
      <c r="F9" s="31"/>
      <c r="G9" s="32" t="s">
        <v>31</v>
      </c>
      <c r="H9" s="33" t="s">
        <v>30</v>
      </c>
      <c r="I9" s="34"/>
      <c r="J9" s="35" t="s">
        <v>29</v>
      </c>
      <c r="K9" s="33" t="s">
        <v>30</v>
      </c>
      <c r="L9" s="23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</row>
    <row r="10" spans="2:12" s="77" customFormat="1" ht="13.5" thickTop="1">
      <c r="B10" s="94" t="s">
        <v>19</v>
      </c>
      <c r="C10" s="282"/>
      <c r="D10" s="95">
        <f>'[1]BALANZA'!$J$10</f>
        <v>4500</v>
      </c>
      <c r="E10" s="95">
        <v>0</v>
      </c>
      <c r="F10" s="96"/>
      <c r="G10" s="68">
        <f>0</f>
        <v>0</v>
      </c>
      <c r="H10" s="68">
        <f>0</f>
        <v>0</v>
      </c>
      <c r="I10" s="97"/>
      <c r="J10" s="68">
        <f>D10+G10-H10</f>
        <v>4500</v>
      </c>
      <c r="K10" s="98">
        <v>0</v>
      </c>
      <c r="L10" s="99"/>
    </row>
    <row r="11" spans="2:12" s="77" customFormat="1" ht="12.75">
      <c r="B11" s="86" t="s">
        <v>33</v>
      </c>
      <c r="C11" s="88"/>
      <c r="D11" s="100">
        <v>5106105.55</v>
      </c>
      <c r="E11" s="100">
        <v>0</v>
      </c>
      <c r="F11" s="101"/>
      <c r="G11" s="69">
        <v>1211213.58</v>
      </c>
      <c r="H11" s="69">
        <v>1472854.3</v>
      </c>
      <c r="I11" s="101"/>
      <c r="J11" s="69">
        <f>D11+G11-E11-H11</f>
        <v>4844464.83</v>
      </c>
      <c r="K11" s="71">
        <v>0</v>
      </c>
      <c r="L11" s="74"/>
    </row>
    <row r="12" spans="2:12" s="77" customFormat="1" ht="12.75">
      <c r="B12" s="86" t="s">
        <v>20</v>
      </c>
      <c r="C12" s="88"/>
      <c r="D12" s="100">
        <v>137133.22</v>
      </c>
      <c r="E12" s="100">
        <v>0</v>
      </c>
      <c r="F12" s="101"/>
      <c r="G12" s="69">
        <v>75214.75</v>
      </c>
      <c r="H12" s="69">
        <v>24604.39</v>
      </c>
      <c r="I12" s="101"/>
      <c r="J12" s="69">
        <f aca="true" t="shared" si="0" ref="J12:J18">D12+G12-E12-H12</f>
        <v>187743.58000000002</v>
      </c>
      <c r="K12" s="71">
        <v>0</v>
      </c>
      <c r="L12" s="74"/>
    </row>
    <row r="13" spans="2:12" s="77" customFormat="1" ht="12.75">
      <c r="B13" s="89" t="s">
        <v>75</v>
      </c>
      <c r="C13" s="189"/>
      <c r="D13" s="100">
        <v>515067.05</v>
      </c>
      <c r="E13" s="100">
        <v>0</v>
      </c>
      <c r="F13" s="101"/>
      <c r="G13" s="69">
        <v>16559.12</v>
      </c>
      <c r="H13" s="69">
        <v>16559.12</v>
      </c>
      <c r="I13" s="101"/>
      <c r="J13" s="69">
        <f t="shared" si="0"/>
        <v>515067.05000000005</v>
      </c>
      <c r="K13" s="71">
        <v>0</v>
      </c>
      <c r="L13" s="74"/>
    </row>
    <row r="14" spans="2:12" s="77" customFormat="1" ht="12.75">
      <c r="B14" s="86" t="s">
        <v>21</v>
      </c>
      <c r="C14" s="88"/>
      <c r="D14" s="100">
        <v>190359.79</v>
      </c>
      <c r="E14" s="100">
        <v>0</v>
      </c>
      <c r="F14" s="101"/>
      <c r="G14" s="69">
        <v>0</v>
      </c>
      <c r="H14" s="69">
        <v>11800</v>
      </c>
      <c r="I14" s="101"/>
      <c r="J14" s="69">
        <f t="shared" si="0"/>
        <v>178559.79</v>
      </c>
      <c r="K14" s="71">
        <v>0</v>
      </c>
      <c r="L14" s="74"/>
    </row>
    <row r="15" spans="2:12" s="77" customFormat="1" ht="12.75">
      <c r="B15" s="86" t="s">
        <v>34</v>
      </c>
      <c r="C15" s="88"/>
      <c r="D15" s="100">
        <v>25063</v>
      </c>
      <c r="E15" s="100">
        <v>0</v>
      </c>
      <c r="F15" s="101"/>
      <c r="G15" s="69">
        <v>15000</v>
      </c>
      <c r="H15" s="69">
        <v>1600</v>
      </c>
      <c r="I15" s="101"/>
      <c r="J15" s="69">
        <f t="shared" si="0"/>
        <v>38463</v>
      </c>
      <c r="K15" s="71">
        <v>0</v>
      </c>
      <c r="L15" s="74"/>
    </row>
    <row r="16" spans="2:13" s="77" customFormat="1" ht="12.75">
      <c r="B16" s="91" t="s">
        <v>96</v>
      </c>
      <c r="C16" s="88"/>
      <c r="D16" s="100">
        <f>124460.45+421500</f>
        <v>545960.45</v>
      </c>
      <c r="E16" s="100">
        <v>0</v>
      </c>
      <c r="F16" s="101"/>
      <c r="G16" s="69">
        <v>16836</v>
      </c>
      <c r="H16" s="69">
        <f>63768.75+142813.39</f>
        <v>206582.14</v>
      </c>
      <c r="I16" s="101"/>
      <c r="J16" s="69">
        <f t="shared" si="0"/>
        <v>356214.30999999994</v>
      </c>
      <c r="K16" s="71">
        <v>0</v>
      </c>
      <c r="L16" s="74"/>
      <c r="M16" s="102"/>
    </row>
    <row r="17" spans="2:12" s="77" customFormat="1" ht="12.75">
      <c r="B17" s="86" t="s">
        <v>35</v>
      </c>
      <c r="C17" s="88"/>
      <c r="D17" s="100">
        <f>1558452.91+886017.63+344482.8+2721200+111732.4+1360888.65+255568.15+86403.38+71106.63+604181.65+51635+302940.39+1249750.72+189767.78+1128811.9+994417.27+1166554.2+80000+32000</f>
        <v>13195911.459999999</v>
      </c>
      <c r="E17" s="103">
        <v>0</v>
      </c>
      <c r="F17" s="101"/>
      <c r="G17" s="69">
        <f>18424+1850+1740+90948.26</f>
        <v>112962.26</v>
      </c>
      <c r="H17" s="69">
        <v>0</v>
      </c>
      <c r="I17" s="101"/>
      <c r="J17" s="69">
        <f t="shared" si="0"/>
        <v>13308873.719999999</v>
      </c>
      <c r="K17" s="71">
        <v>0</v>
      </c>
      <c r="L17" s="74"/>
    </row>
    <row r="18" spans="2:12" s="77" customFormat="1" ht="12.75">
      <c r="B18" s="188" t="s">
        <v>99</v>
      </c>
      <c r="C18" s="189"/>
      <c r="D18" s="104">
        <v>263500</v>
      </c>
      <c r="E18" s="103">
        <v>0</v>
      </c>
      <c r="F18" s="105"/>
      <c r="G18" s="69">
        <v>0</v>
      </c>
      <c r="H18" s="69">
        <v>3500</v>
      </c>
      <c r="I18" s="101"/>
      <c r="J18" s="69">
        <f t="shared" si="0"/>
        <v>260000</v>
      </c>
      <c r="K18" s="71">
        <v>0</v>
      </c>
      <c r="L18" s="74"/>
    </row>
    <row r="19" spans="2:12" s="77" customFormat="1" ht="12.75">
      <c r="B19" s="188" t="s">
        <v>81</v>
      </c>
      <c r="C19" s="189"/>
      <c r="D19" s="104">
        <v>0</v>
      </c>
      <c r="E19" s="103">
        <v>16759.89</v>
      </c>
      <c r="F19" s="105"/>
      <c r="G19" s="69">
        <v>2056.01</v>
      </c>
      <c r="H19" s="69">
        <v>1158.5</v>
      </c>
      <c r="I19" s="101"/>
      <c r="J19" s="69">
        <v>0</v>
      </c>
      <c r="K19" s="70">
        <f>E19-G19+H19-D19</f>
        <v>15862.38</v>
      </c>
      <c r="L19" s="74"/>
    </row>
    <row r="20" spans="2:12" s="77" customFormat="1" ht="12.75">
      <c r="B20" s="92" t="s">
        <v>72</v>
      </c>
      <c r="C20" s="93"/>
      <c r="D20" s="106">
        <v>0</v>
      </c>
      <c r="E20" s="69">
        <v>18469362.86</v>
      </c>
      <c r="F20" s="107"/>
      <c r="G20" s="108">
        <v>0</v>
      </c>
      <c r="H20" s="108">
        <v>0</v>
      </c>
      <c r="I20" s="109"/>
      <c r="J20" s="108">
        <v>0</v>
      </c>
      <c r="K20" s="70">
        <f>E20-G20+H20-D20</f>
        <v>18469362.86</v>
      </c>
      <c r="L20" s="99"/>
    </row>
    <row r="21" spans="2:12" s="77" customFormat="1" ht="12.75">
      <c r="B21" s="86" t="s">
        <v>9</v>
      </c>
      <c r="C21" s="88"/>
      <c r="D21" s="100">
        <v>0</v>
      </c>
      <c r="E21" s="69">
        <f>158250+80600+32565+38090</f>
        <v>309505</v>
      </c>
      <c r="F21" s="105"/>
      <c r="G21" s="69">
        <v>0</v>
      </c>
      <c r="H21" s="69">
        <f>18700+60400+18865+106950</f>
        <v>204915</v>
      </c>
      <c r="I21" s="101"/>
      <c r="J21" s="69">
        <v>0</v>
      </c>
      <c r="K21" s="71">
        <f>E21-G21+H21-D21</f>
        <v>514420</v>
      </c>
      <c r="L21" s="74"/>
    </row>
    <row r="22" spans="2:12" s="77" customFormat="1" ht="12.75">
      <c r="B22" s="89" t="s">
        <v>73</v>
      </c>
      <c r="C22" s="189"/>
      <c r="D22" s="110">
        <v>0</v>
      </c>
      <c r="E22" s="74">
        <f>37500+35373</f>
        <v>72873</v>
      </c>
      <c r="F22" s="105"/>
      <c r="G22" s="111">
        <v>0</v>
      </c>
      <c r="H22" s="111">
        <v>35373</v>
      </c>
      <c r="I22" s="101"/>
      <c r="J22" s="69">
        <v>0</v>
      </c>
      <c r="K22" s="71">
        <f>E22-G22+H22-D22</f>
        <v>108246</v>
      </c>
      <c r="L22" s="74"/>
    </row>
    <row r="23" spans="2:12" s="77" customFormat="1" ht="12.75">
      <c r="B23" s="89" t="s">
        <v>74</v>
      </c>
      <c r="C23" s="189"/>
      <c r="D23" s="100">
        <v>0</v>
      </c>
      <c r="E23" s="74">
        <f>3086522-E22</f>
        <v>3013649</v>
      </c>
      <c r="F23" s="105"/>
      <c r="G23" s="69">
        <v>0</v>
      </c>
      <c r="H23" s="111">
        <f>417720-H22</f>
        <v>382347</v>
      </c>
      <c r="I23" s="101"/>
      <c r="J23" s="69">
        <v>0</v>
      </c>
      <c r="K23" s="71">
        <f>E23-G23+H23-D23</f>
        <v>3395996</v>
      </c>
      <c r="L23" s="74"/>
    </row>
    <row r="24" spans="2:12" s="77" customFormat="1" ht="12.75">
      <c r="B24" s="86" t="s">
        <v>12</v>
      </c>
      <c r="C24" s="87"/>
      <c r="D24" s="100">
        <v>586140.19</v>
      </c>
      <c r="E24" s="112">
        <v>0</v>
      </c>
      <c r="F24" s="105"/>
      <c r="G24" s="69">
        <v>253098.5</v>
      </c>
      <c r="H24" s="69">
        <v>3656.44</v>
      </c>
      <c r="I24" s="101"/>
      <c r="J24" s="69">
        <f>D24+G24-E24-H24</f>
        <v>835582.25</v>
      </c>
      <c r="K24" s="71">
        <v>0</v>
      </c>
      <c r="L24" s="74"/>
    </row>
    <row r="25" spans="2:14" s="77" customFormat="1" ht="12.75">
      <c r="B25" s="86" t="s">
        <v>13</v>
      </c>
      <c r="C25" s="87"/>
      <c r="D25" s="100">
        <v>758454.66</v>
      </c>
      <c r="E25" s="112">
        <v>0</v>
      </c>
      <c r="F25" s="105"/>
      <c r="G25" s="69">
        <v>462402.86</v>
      </c>
      <c r="H25" s="69">
        <v>0</v>
      </c>
      <c r="I25" s="101"/>
      <c r="J25" s="69">
        <f>D25+G25-E25-H25</f>
        <v>1220857.52</v>
      </c>
      <c r="K25" s="71">
        <v>0</v>
      </c>
      <c r="L25" s="74"/>
      <c r="N25" s="113"/>
    </row>
    <row r="26" spans="2:12" s="77" customFormat="1" ht="12.75">
      <c r="B26" s="86" t="s">
        <v>14</v>
      </c>
      <c r="C26" s="87"/>
      <c r="D26" s="100">
        <v>315890.38</v>
      </c>
      <c r="E26" s="69">
        <v>0</v>
      </c>
      <c r="F26" s="101"/>
      <c r="G26" s="108">
        <v>108481.44</v>
      </c>
      <c r="H26" s="69">
        <v>0</v>
      </c>
      <c r="I26" s="101"/>
      <c r="J26" s="69">
        <f>D26+G26-E26-H26</f>
        <v>424371.82</v>
      </c>
      <c r="K26" s="71">
        <v>0</v>
      </c>
      <c r="L26" s="74"/>
    </row>
    <row r="27" spans="2:12" s="77" customFormat="1" ht="12.75">
      <c r="B27" s="188" t="s">
        <v>18</v>
      </c>
      <c r="C27" s="189"/>
      <c r="D27" s="114">
        <v>2226</v>
      </c>
      <c r="E27" s="100">
        <v>0</v>
      </c>
      <c r="F27" s="101"/>
      <c r="G27" s="69">
        <v>700.64</v>
      </c>
      <c r="H27" s="69">
        <v>0</v>
      </c>
      <c r="I27" s="101"/>
      <c r="J27" s="69">
        <f>D27+G27-E27-H27</f>
        <v>2926.64</v>
      </c>
      <c r="K27" s="71">
        <v>0</v>
      </c>
      <c r="L27" s="74"/>
    </row>
    <row r="28" spans="2:12" ht="12.75">
      <c r="B28" s="136" t="s">
        <v>97</v>
      </c>
      <c r="C28" s="85"/>
      <c r="D28" s="38">
        <f>92000+143838</f>
        <v>235838</v>
      </c>
      <c r="E28" s="38">
        <v>0</v>
      </c>
      <c r="F28" s="36"/>
      <c r="G28" s="40">
        <f>79865.13+10559.6</f>
        <v>90424.73000000001</v>
      </c>
      <c r="H28" s="40">
        <v>0</v>
      </c>
      <c r="I28" s="36"/>
      <c r="J28" s="69">
        <f>D28+G28-E28-H28</f>
        <v>326262.73</v>
      </c>
      <c r="K28" s="46">
        <v>0</v>
      </c>
      <c r="L28" s="26"/>
    </row>
    <row r="29" spans="2:12" ht="12.75">
      <c r="B29" s="162" t="s">
        <v>36</v>
      </c>
      <c r="C29" s="133"/>
      <c r="D29" s="43">
        <f>SUM(D10:D28)</f>
        <v>21882149.75</v>
      </c>
      <c r="E29" s="43">
        <f>SUM(E10:E28)</f>
        <v>21882149.75</v>
      </c>
      <c r="F29" s="44"/>
      <c r="G29" s="45">
        <f>SUM(G10:G28)</f>
        <v>2364949.89</v>
      </c>
      <c r="H29" s="45">
        <f>SUM(H10:H28)</f>
        <v>2364949.89</v>
      </c>
      <c r="I29" s="44"/>
      <c r="J29" s="45">
        <f>SUM(J10:J28)</f>
        <v>22503887.24</v>
      </c>
      <c r="K29" s="47">
        <f>SUM(K10:K28)</f>
        <v>22503887.24</v>
      </c>
      <c r="L29" s="27"/>
    </row>
    <row r="30" spans="2:12" ht="13.5" thickBot="1">
      <c r="B30" s="134"/>
      <c r="C30" s="135"/>
      <c r="D30" s="39"/>
      <c r="E30" s="39"/>
      <c r="F30" s="37"/>
      <c r="G30" s="41"/>
      <c r="H30" s="41"/>
      <c r="I30" s="37"/>
      <c r="J30" s="41"/>
      <c r="K30" s="48"/>
      <c r="L30" s="26"/>
    </row>
    <row r="31" spans="5:8" ht="13.5" thickTop="1">
      <c r="E31" s="42"/>
      <c r="G31" s="42"/>
      <c r="H31" s="42"/>
    </row>
    <row r="32" spans="4:10" ht="13.5" thickBot="1">
      <c r="D32" s="42"/>
      <c r="E32" s="42"/>
      <c r="G32" s="42"/>
      <c r="H32" s="60"/>
      <c r="J32" s="42"/>
    </row>
    <row r="33" spans="2:11" ht="13.5" thickTop="1">
      <c r="B33" s="2"/>
      <c r="C33" s="3"/>
      <c r="D33" s="3"/>
      <c r="E33" s="3"/>
      <c r="F33" s="3"/>
      <c r="G33" s="55"/>
      <c r="H33" s="26"/>
      <c r="I33" s="3"/>
      <c r="J33" s="3"/>
      <c r="K33" s="4"/>
    </row>
    <row r="34" spans="2:11" ht="12.75">
      <c r="B34" s="5"/>
      <c r="C34" s="6"/>
      <c r="D34" s="6"/>
      <c r="E34" s="6"/>
      <c r="F34" s="6"/>
      <c r="G34" s="26"/>
      <c r="H34" s="6"/>
      <c r="I34" s="6"/>
      <c r="J34" s="6"/>
      <c r="K34" s="8"/>
    </row>
    <row r="35" spans="2:11" ht="12.75">
      <c r="B35" s="279" t="s">
        <v>16</v>
      </c>
      <c r="C35" s="268"/>
      <c r="D35" s="63"/>
      <c r="E35" s="63"/>
      <c r="F35" s="63"/>
      <c r="G35" s="268" t="s">
        <v>17</v>
      </c>
      <c r="H35" s="268"/>
      <c r="I35" s="268"/>
      <c r="J35" s="268"/>
      <c r="K35" s="8"/>
    </row>
    <row r="36" spans="2:11" ht="12.75">
      <c r="B36" s="5"/>
      <c r="C36" s="6"/>
      <c r="D36" s="6"/>
      <c r="E36" s="6"/>
      <c r="F36" s="6"/>
      <c r="G36" s="6"/>
      <c r="H36" s="6"/>
      <c r="I36" s="6"/>
      <c r="J36" s="6"/>
      <c r="K36" s="8"/>
    </row>
    <row r="37" spans="2:11" ht="12.75">
      <c r="B37" s="5"/>
      <c r="C37" s="6"/>
      <c r="D37" s="6"/>
      <c r="E37" s="6"/>
      <c r="F37" s="6"/>
      <c r="G37" s="6"/>
      <c r="H37" s="6"/>
      <c r="I37" s="6"/>
      <c r="J37" s="6"/>
      <c r="K37" s="8"/>
    </row>
    <row r="38" spans="2:11" ht="12.75">
      <c r="B38" s="90" t="s">
        <v>3</v>
      </c>
      <c r="C38" s="265"/>
      <c r="D38" s="6"/>
      <c r="E38" s="64"/>
      <c r="F38" s="265" t="s">
        <v>91</v>
      </c>
      <c r="G38" s="265"/>
      <c r="H38" s="265"/>
      <c r="I38" s="265"/>
      <c r="J38" s="265"/>
      <c r="K38" s="8"/>
    </row>
    <row r="39" spans="2:11" ht="12.75">
      <c r="B39" s="277" t="s">
        <v>2</v>
      </c>
      <c r="C39" s="275"/>
      <c r="D39" s="65"/>
      <c r="E39" s="65"/>
      <c r="F39" s="275" t="s">
        <v>90</v>
      </c>
      <c r="G39" s="275"/>
      <c r="H39" s="275"/>
      <c r="I39" s="275"/>
      <c r="J39" s="275"/>
      <c r="K39" s="8"/>
    </row>
    <row r="40" spans="2:11" ht="12.75">
      <c r="B40" s="5"/>
      <c r="C40" s="6"/>
      <c r="D40" s="6"/>
      <c r="E40" s="6"/>
      <c r="F40" s="6"/>
      <c r="G40" s="6"/>
      <c r="H40" s="6"/>
      <c r="I40" s="6"/>
      <c r="J40" s="6"/>
      <c r="K40" s="8"/>
    </row>
    <row r="41" spans="2:11" ht="13.5" thickBot="1">
      <c r="B41" s="9"/>
      <c r="C41" s="10"/>
      <c r="D41" s="10"/>
      <c r="E41" s="10"/>
      <c r="F41" s="10"/>
      <c r="G41" s="10"/>
      <c r="H41" s="10"/>
      <c r="I41" s="10"/>
      <c r="J41" s="10"/>
      <c r="K41" s="11"/>
    </row>
    <row r="42" ht="13.5" thickTop="1"/>
  </sheetData>
  <sheetProtection/>
  <mergeCells count="35">
    <mergeCell ref="C2:K2"/>
    <mergeCell ref="C4:K4"/>
    <mergeCell ref="C5:K5"/>
    <mergeCell ref="C6:K6"/>
    <mergeCell ref="D8:E8"/>
    <mergeCell ref="G8:H8"/>
    <mergeCell ref="J8:K8"/>
    <mergeCell ref="B8:C9"/>
    <mergeCell ref="B10:C10"/>
    <mergeCell ref="B11:C11"/>
    <mergeCell ref="B12:C12"/>
    <mergeCell ref="B14:C14"/>
    <mergeCell ref="B13:C13"/>
    <mergeCell ref="B15:C15"/>
    <mergeCell ref="B16:C16"/>
    <mergeCell ref="B17:C17"/>
    <mergeCell ref="B20:C20"/>
    <mergeCell ref="B19:C19"/>
    <mergeCell ref="B23:C23"/>
    <mergeCell ref="B39:C39"/>
    <mergeCell ref="G35:J35"/>
    <mergeCell ref="F38:J38"/>
    <mergeCell ref="F39:J39"/>
    <mergeCell ref="B35:C35"/>
    <mergeCell ref="B38:C38"/>
    <mergeCell ref="B18:C18"/>
    <mergeCell ref="B29:C29"/>
    <mergeCell ref="B30:C30"/>
    <mergeCell ref="B27:C27"/>
    <mergeCell ref="B28:C28"/>
    <mergeCell ref="B26:C26"/>
    <mergeCell ref="B21:C21"/>
    <mergeCell ref="B24:C24"/>
    <mergeCell ref="B25:C25"/>
    <mergeCell ref="B22:C22"/>
  </mergeCells>
  <printOptions/>
  <pageMargins left="0.36" right="0.75" top="0.51" bottom="0.71" header="0" footer="0"/>
  <pageSetup horizontalDpi="300" verticalDpi="3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B2:I46"/>
  <sheetViews>
    <sheetView zoomScale="115" zoomScaleNormal="115" zoomScalePageLayoutView="0" workbookViewId="0" topLeftCell="A46">
      <selection activeCell="B40" sqref="B40:C40"/>
    </sheetView>
  </sheetViews>
  <sheetFormatPr defaultColWidth="11.421875" defaultRowHeight="12.75"/>
  <cols>
    <col min="1" max="1" width="1.8515625" style="115" customWidth="1"/>
    <col min="2" max="2" width="13.57421875" style="115" customWidth="1"/>
    <col min="3" max="3" width="15.00390625" style="115" customWidth="1"/>
    <col min="4" max="4" width="17.8515625" style="115" customWidth="1"/>
    <col min="5" max="5" width="14.140625" style="115" customWidth="1"/>
    <col min="6" max="6" width="14.00390625" style="115" customWidth="1"/>
    <col min="7" max="7" width="14.57421875" style="115" customWidth="1"/>
    <col min="8" max="8" width="11.421875" style="115" customWidth="1"/>
    <col min="9" max="9" width="12.28125" style="115" bestFit="1" customWidth="1"/>
    <col min="10" max="16384" width="11.421875" style="115" customWidth="1"/>
  </cols>
  <sheetData>
    <row r="2" spans="6:7" ht="12.75">
      <c r="F2" s="301"/>
      <c r="G2" s="301"/>
    </row>
    <row r="4" spans="4:8" ht="22.5">
      <c r="D4" s="302" t="s">
        <v>0</v>
      </c>
      <c r="E4" s="302"/>
      <c r="F4" s="302"/>
      <c r="G4" s="302"/>
      <c r="H4" s="302"/>
    </row>
    <row r="6" spans="4:8" ht="12.75">
      <c r="D6" s="303" t="s">
        <v>4</v>
      </c>
      <c r="E6" s="303"/>
      <c r="F6" s="303"/>
      <c r="G6" s="303"/>
      <c r="H6" s="303"/>
    </row>
    <row r="7" spans="4:8" ht="15">
      <c r="D7" s="304" t="s">
        <v>44</v>
      </c>
      <c r="E7" s="304"/>
      <c r="F7" s="304"/>
      <c r="G7" s="304"/>
      <c r="H7" s="304"/>
    </row>
    <row r="8" spans="4:8" ht="12.75">
      <c r="D8" s="305" t="s">
        <v>103</v>
      </c>
      <c r="E8" s="303"/>
      <c r="F8" s="303"/>
      <c r="G8" s="303"/>
      <c r="H8" s="303"/>
    </row>
    <row r="9" spans="4:5" ht="12.75">
      <c r="D9" s="117"/>
      <c r="E9" s="117"/>
    </row>
    <row r="11" ht="13.5" thickBot="1"/>
    <row r="12" spans="2:7" s="119" customFormat="1" ht="13.5" thickTop="1">
      <c r="B12" s="306" t="s">
        <v>45</v>
      </c>
      <c r="C12" s="307"/>
      <c r="D12" s="310" t="s">
        <v>71</v>
      </c>
      <c r="E12" s="310" t="s">
        <v>48</v>
      </c>
      <c r="F12" s="310" t="s">
        <v>47</v>
      </c>
      <c r="G12" s="118" t="s">
        <v>15</v>
      </c>
    </row>
    <row r="13" spans="2:7" ht="13.5" thickBot="1">
      <c r="B13" s="308"/>
      <c r="C13" s="309"/>
      <c r="D13" s="311"/>
      <c r="E13" s="311"/>
      <c r="F13" s="311"/>
      <c r="G13" s="120" t="s">
        <v>46</v>
      </c>
    </row>
    <row r="14" spans="2:8" s="230" customFormat="1" ht="13.5" thickTop="1">
      <c r="B14" s="261"/>
      <c r="C14" s="141"/>
      <c r="D14" s="141"/>
      <c r="E14" s="141"/>
      <c r="F14" s="141"/>
      <c r="G14" s="262"/>
      <c r="H14" s="263"/>
    </row>
    <row r="15" spans="2:8" s="230" customFormat="1" ht="12.75">
      <c r="B15" s="299" t="s">
        <v>8</v>
      </c>
      <c r="C15" s="300"/>
      <c r="D15" s="207">
        <v>-328461.78</v>
      </c>
      <c r="E15" s="207">
        <v>1167120</v>
      </c>
      <c r="F15" s="207">
        <v>536813.29</v>
      </c>
      <c r="G15" s="129">
        <f aca="true" t="shared" si="0" ref="G15:G26">D15+E15-F15</f>
        <v>301844.92999999993</v>
      </c>
      <c r="H15" s="263"/>
    </row>
    <row r="16" spans="2:9" s="230" customFormat="1" ht="12.75">
      <c r="B16" s="299" t="s">
        <v>7</v>
      </c>
      <c r="C16" s="300"/>
      <c r="D16" s="207">
        <v>-70970.6</v>
      </c>
      <c r="E16" s="207">
        <v>72855</v>
      </c>
      <c r="F16" s="207">
        <v>108291.68</v>
      </c>
      <c r="G16" s="129">
        <f t="shared" si="0"/>
        <v>-106407.28</v>
      </c>
      <c r="H16" s="263"/>
      <c r="I16" s="264"/>
    </row>
    <row r="17" spans="2:9" s="230" customFormat="1" ht="12.75">
      <c r="B17" s="299" t="s">
        <v>9</v>
      </c>
      <c r="C17" s="300"/>
      <c r="D17" s="207">
        <v>1764802.92</v>
      </c>
      <c r="E17" s="207">
        <v>492568</v>
      </c>
      <c r="F17" s="207">
        <v>2051096.64</v>
      </c>
      <c r="G17" s="129">
        <f t="shared" si="0"/>
        <v>206274.28000000003</v>
      </c>
      <c r="I17" s="264"/>
    </row>
    <row r="18" spans="2:7" s="230" customFormat="1" ht="12.75">
      <c r="B18" s="299" t="s">
        <v>9</v>
      </c>
      <c r="C18" s="300"/>
      <c r="D18" s="207">
        <v>108854.03</v>
      </c>
      <c r="E18" s="207">
        <v>2053582</v>
      </c>
      <c r="F18" s="207">
        <v>2092856.2</v>
      </c>
      <c r="G18" s="129">
        <f t="shared" si="0"/>
        <v>69579.82999999984</v>
      </c>
    </row>
    <row r="19" spans="2:9" s="230" customFormat="1" ht="12.75">
      <c r="B19" s="299" t="s">
        <v>9</v>
      </c>
      <c r="C19" s="300"/>
      <c r="D19" s="207">
        <v>203806.93</v>
      </c>
      <c r="E19" s="207">
        <v>347658.17</v>
      </c>
      <c r="F19" s="207">
        <v>127273.44</v>
      </c>
      <c r="G19" s="129">
        <f t="shared" si="0"/>
        <v>424191.66</v>
      </c>
      <c r="H19" s="264"/>
      <c r="I19" s="264"/>
    </row>
    <row r="20" spans="2:9" s="230" customFormat="1" ht="12.75">
      <c r="B20" s="299" t="s">
        <v>8</v>
      </c>
      <c r="C20" s="300"/>
      <c r="D20" s="207">
        <v>9742.23</v>
      </c>
      <c r="E20" s="207">
        <v>18200</v>
      </c>
      <c r="F20" s="207">
        <v>9146.4</v>
      </c>
      <c r="G20" s="129">
        <f t="shared" si="0"/>
        <v>18795.83</v>
      </c>
      <c r="I20" s="264"/>
    </row>
    <row r="21" spans="2:9" s="230" customFormat="1" ht="12.75">
      <c r="B21" s="299" t="s">
        <v>9</v>
      </c>
      <c r="C21" s="300"/>
      <c r="D21" s="207">
        <v>188496.76</v>
      </c>
      <c r="E21" s="207">
        <v>0</v>
      </c>
      <c r="F21" s="207">
        <v>10.44</v>
      </c>
      <c r="G21" s="129">
        <f t="shared" si="0"/>
        <v>188486.32</v>
      </c>
      <c r="I21" s="264"/>
    </row>
    <row r="22" spans="2:9" s="230" customFormat="1" ht="12.75">
      <c r="B22" s="299" t="s">
        <v>8</v>
      </c>
      <c r="C22" s="300"/>
      <c r="D22" s="207">
        <v>5485.44</v>
      </c>
      <c r="E22" s="207">
        <v>1856067.02</v>
      </c>
      <c r="F22" s="207">
        <v>696422.52</v>
      </c>
      <c r="G22" s="129">
        <f t="shared" si="0"/>
        <v>1165129.94</v>
      </c>
      <c r="I22" s="264"/>
    </row>
    <row r="23" spans="2:9" s="230" customFormat="1" ht="12.75">
      <c r="B23" s="299" t="s">
        <v>9</v>
      </c>
      <c r="C23" s="300"/>
      <c r="D23" s="207">
        <v>170622.5</v>
      </c>
      <c r="E23" s="207">
        <v>0</v>
      </c>
      <c r="F23" s="207">
        <v>1443</v>
      </c>
      <c r="G23" s="129">
        <f t="shared" si="0"/>
        <v>169179.5</v>
      </c>
      <c r="I23" s="264"/>
    </row>
    <row r="24" spans="2:7" s="230" customFormat="1" ht="12.75">
      <c r="B24" s="299" t="s">
        <v>8</v>
      </c>
      <c r="C24" s="300"/>
      <c r="D24" s="207">
        <v>459442</v>
      </c>
      <c r="E24" s="207">
        <v>408200</v>
      </c>
      <c r="F24" s="207">
        <v>530039.44</v>
      </c>
      <c r="G24" s="129">
        <f t="shared" si="0"/>
        <v>337602.56000000006</v>
      </c>
    </row>
    <row r="25" spans="2:7" s="230" customFormat="1" ht="12.75">
      <c r="B25" s="299" t="s">
        <v>9</v>
      </c>
      <c r="C25" s="300"/>
      <c r="D25" s="207">
        <v>1912992.42</v>
      </c>
      <c r="E25" s="207">
        <v>114550</v>
      </c>
      <c r="F25" s="207">
        <v>748.2</v>
      </c>
      <c r="G25" s="129">
        <f>D25+E25-F25</f>
        <v>2026794.22</v>
      </c>
    </row>
    <row r="26" spans="2:7" s="230" customFormat="1" ht="12.75">
      <c r="B26" s="299" t="s">
        <v>9</v>
      </c>
      <c r="C26" s="300"/>
      <c r="D26" s="207">
        <v>22600</v>
      </c>
      <c r="E26" s="207">
        <v>20400</v>
      </c>
      <c r="F26" s="207">
        <v>6.96</v>
      </c>
      <c r="G26" s="129">
        <f t="shared" si="0"/>
        <v>42993.04</v>
      </c>
    </row>
    <row r="27" spans="2:7" ht="12.75">
      <c r="B27" s="137"/>
      <c r="C27" s="138"/>
      <c r="D27" s="138"/>
      <c r="E27" s="138"/>
      <c r="F27" s="138"/>
      <c r="G27" s="139"/>
    </row>
    <row r="28" spans="2:7" ht="12.75">
      <c r="B28" s="140"/>
      <c r="C28" s="127"/>
      <c r="D28" s="122"/>
      <c r="E28" s="122"/>
      <c r="F28" s="142"/>
      <c r="G28" s="143"/>
    </row>
    <row r="29" spans="2:7" ht="12.75">
      <c r="B29" s="292" t="s">
        <v>49</v>
      </c>
      <c r="C29" s="292"/>
      <c r="D29" s="144">
        <f>SUM(D15:D26)</f>
        <v>4447412.85</v>
      </c>
      <c r="E29" s="145">
        <f>SUM(E15:E26)</f>
        <v>6551200.1899999995</v>
      </c>
      <c r="F29" s="144">
        <f>SUM(F15:F26)</f>
        <v>6154148.210000001</v>
      </c>
      <c r="G29" s="146">
        <f>D29+E29-F29</f>
        <v>4844464.829999998</v>
      </c>
    </row>
    <row r="30" spans="2:7" ht="13.5" thickBot="1">
      <c r="B30" s="147"/>
      <c r="C30" s="148"/>
      <c r="D30" s="148"/>
      <c r="E30" s="148"/>
      <c r="F30" s="148"/>
      <c r="G30" s="149"/>
    </row>
    <row r="31" s="122" customFormat="1" ht="13.5" thickTop="1"/>
    <row r="32" s="122" customFormat="1" ht="13.5" thickBot="1"/>
    <row r="33" spans="2:7" ht="13.5" thickTop="1">
      <c r="B33" s="150"/>
      <c r="C33" s="151"/>
      <c r="D33" s="151"/>
      <c r="E33" s="151"/>
      <c r="F33" s="151"/>
      <c r="G33" s="152"/>
    </row>
    <row r="34" spans="2:7" ht="12.75">
      <c r="B34" s="121"/>
      <c r="C34" s="122"/>
      <c r="D34" s="122"/>
      <c r="E34" s="122"/>
      <c r="F34" s="122"/>
      <c r="G34" s="143"/>
    </row>
    <row r="35" spans="2:7" ht="12.75">
      <c r="B35" s="121"/>
      <c r="C35" s="122"/>
      <c r="D35" s="122"/>
      <c r="E35" s="122"/>
      <c r="F35" s="122"/>
      <c r="G35" s="143"/>
    </row>
    <row r="36" spans="2:7" ht="12.75">
      <c r="B36" s="121"/>
      <c r="C36" s="122"/>
      <c r="D36" s="122"/>
      <c r="E36" s="122"/>
      <c r="F36" s="122"/>
      <c r="G36" s="143"/>
    </row>
    <row r="37" spans="2:7" ht="12.75">
      <c r="B37" s="296" t="s">
        <v>16</v>
      </c>
      <c r="C37" s="297"/>
      <c r="D37" s="153"/>
      <c r="E37" s="297" t="s">
        <v>17</v>
      </c>
      <c r="F37" s="297"/>
      <c r="G37" s="298"/>
    </row>
    <row r="38" spans="2:7" ht="12.75">
      <c r="B38" s="121"/>
      <c r="C38" s="122"/>
      <c r="D38" s="122"/>
      <c r="E38" s="122"/>
      <c r="F38" s="122"/>
      <c r="G38" s="143"/>
    </row>
    <row r="39" spans="2:7" ht="12.75">
      <c r="B39" s="121"/>
      <c r="C39" s="122"/>
      <c r="D39" s="122"/>
      <c r="E39" s="122"/>
      <c r="F39" s="122"/>
      <c r="G39" s="143"/>
    </row>
    <row r="40" spans="2:7" ht="12.75">
      <c r="B40" s="294" t="s">
        <v>3</v>
      </c>
      <c r="C40" s="295"/>
      <c r="D40" s="156"/>
      <c r="E40" s="295" t="s">
        <v>91</v>
      </c>
      <c r="F40" s="295"/>
      <c r="G40" s="321"/>
    </row>
    <row r="41" spans="2:7" ht="12.75">
      <c r="B41" s="296" t="s">
        <v>2</v>
      </c>
      <c r="C41" s="297"/>
      <c r="D41" s="158"/>
      <c r="E41" s="297" t="s">
        <v>90</v>
      </c>
      <c r="F41" s="297"/>
      <c r="G41" s="298"/>
    </row>
    <row r="42" spans="2:7" ht="12.75">
      <c r="B42" s="121"/>
      <c r="C42" s="122"/>
      <c r="D42" s="122"/>
      <c r="E42" s="122"/>
      <c r="F42" s="122"/>
      <c r="G42" s="143"/>
    </row>
    <row r="43" spans="2:7" ht="12.75">
      <c r="B43" s="121"/>
      <c r="C43" s="122"/>
      <c r="D43" s="122"/>
      <c r="E43" s="122"/>
      <c r="F43" s="122"/>
      <c r="G43" s="143"/>
    </row>
    <row r="44" spans="2:7" ht="12.75">
      <c r="B44" s="121"/>
      <c r="C44" s="122"/>
      <c r="D44" s="122"/>
      <c r="E44" s="122"/>
      <c r="F44" s="122"/>
      <c r="G44" s="143"/>
    </row>
    <row r="45" spans="2:7" ht="12.75">
      <c r="B45" s="121"/>
      <c r="C45" s="122"/>
      <c r="D45" s="122"/>
      <c r="E45" s="122"/>
      <c r="F45" s="122"/>
      <c r="G45" s="143"/>
    </row>
    <row r="46" spans="2:7" ht="13.5" thickBot="1">
      <c r="B46" s="147"/>
      <c r="C46" s="148"/>
      <c r="D46" s="148"/>
      <c r="E46" s="148"/>
      <c r="F46" s="148"/>
      <c r="G46" s="160"/>
    </row>
    <row r="47" ht="13.5" thickTop="1"/>
  </sheetData>
  <sheetProtection/>
  <mergeCells count="28">
    <mergeCell ref="F12:F13"/>
    <mergeCell ref="B19:C19"/>
    <mergeCell ref="B20:C20"/>
    <mergeCell ref="F2:G2"/>
    <mergeCell ref="D4:H4"/>
    <mergeCell ref="D6:H6"/>
    <mergeCell ref="D7:H7"/>
    <mergeCell ref="D8:H8"/>
    <mergeCell ref="B12:C13"/>
    <mergeCell ref="D12:D13"/>
    <mergeCell ref="E12:E13"/>
    <mergeCell ref="B15:C15"/>
    <mergeCell ref="B16:C16"/>
    <mergeCell ref="B17:C17"/>
    <mergeCell ref="B18:C18"/>
    <mergeCell ref="B41:C41"/>
    <mergeCell ref="E41:G41"/>
    <mergeCell ref="B21:C21"/>
    <mergeCell ref="B22:C22"/>
    <mergeCell ref="B23:C23"/>
    <mergeCell ref="B24:C24"/>
    <mergeCell ref="B25:C25"/>
    <mergeCell ref="B26:C26"/>
    <mergeCell ref="B29:C29"/>
    <mergeCell ref="B37:C37"/>
    <mergeCell ref="E37:G37"/>
    <mergeCell ref="B40:C40"/>
    <mergeCell ref="E40:G40"/>
  </mergeCells>
  <printOptions/>
  <pageMargins left="0.25" right="0.24" top="1" bottom="1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/>
  <dimension ref="A1:K720"/>
  <sheetViews>
    <sheetView tabSelected="1" zoomScaleSheetLayoutView="100" zoomScalePageLayoutView="0" workbookViewId="0" topLeftCell="A763">
      <selection activeCell="C11" sqref="C11:D11"/>
    </sheetView>
  </sheetViews>
  <sheetFormatPr defaultColWidth="11.421875" defaultRowHeight="12.75"/>
  <cols>
    <col min="1" max="1" width="1.8515625" style="115" customWidth="1"/>
    <col min="2" max="2" width="11.8515625" style="115" customWidth="1"/>
    <col min="3" max="3" width="10.8515625" style="115" customWidth="1"/>
    <col min="4" max="4" width="0.71875" style="115" customWidth="1"/>
    <col min="5" max="5" width="11.421875" style="115" customWidth="1"/>
    <col min="6" max="6" width="17.00390625" style="115" customWidth="1"/>
    <col min="7" max="7" width="23.421875" style="115" bestFit="1" customWidth="1"/>
    <col min="8" max="8" width="11.7109375" style="115" bestFit="1" customWidth="1"/>
    <col min="9" max="9" width="18.57421875" style="115" bestFit="1" customWidth="1"/>
    <col min="10" max="10" width="12.8515625" style="115" bestFit="1" customWidth="1"/>
    <col min="11" max="16384" width="11.421875" style="115" customWidth="1"/>
  </cols>
  <sheetData>
    <row r="1" spans="8:9" ht="12.75">
      <c r="H1" s="301"/>
      <c r="I1" s="301"/>
    </row>
    <row r="3" spans="4:8" ht="22.5">
      <c r="D3" s="302" t="s">
        <v>0</v>
      </c>
      <c r="E3" s="302"/>
      <c r="F3" s="302"/>
      <c r="G3" s="302"/>
      <c r="H3" s="302"/>
    </row>
    <row r="5" ht="12.75">
      <c r="E5" s="115" t="s">
        <v>4</v>
      </c>
    </row>
    <row r="6" spans="4:8" ht="12.75">
      <c r="D6" s="315" t="s">
        <v>109</v>
      </c>
      <c r="E6" s="315"/>
      <c r="F6" s="315"/>
      <c r="G6" s="315"/>
      <c r="H6" s="315"/>
    </row>
    <row r="7" spans="5:8" ht="12.75">
      <c r="E7" s="303"/>
      <c r="F7" s="303"/>
      <c r="G7" s="303"/>
      <c r="H7" s="303"/>
    </row>
    <row r="8" spans="5:7" ht="12.75">
      <c r="E8" s="303"/>
      <c r="F8" s="303"/>
      <c r="G8" s="303"/>
    </row>
    <row r="10" ht="13.5" thickBot="1"/>
    <row r="11" spans="2:9" s="119" customFormat="1" ht="14.25" thickBot="1" thickTop="1">
      <c r="B11" s="161" t="s">
        <v>37</v>
      </c>
      <c r="C11" s="312"/>
      <c r="D11" s="313"/>
      <c r="E11" s="312" t="s">
        <v>38</v>
      </c>
      <c r="F11" s="314"/>
      <c r="G11" s="313"/>
      <c r="H11" s="161" t="s">
        <v>39</v>
      </c>
      <c r="I11" s="161" t="s">
        <v>1</v>
      </c>
    </row>
    <row r="12" spans="2:9" ht="13.5" thickTop="1">
      <c r="B12" s="150"/>
      <c r="C12" s="151"/>
      <c r="D12" s="151"/>
      <c r="E12" s="151"/>
      <c r="F12" s="151"/>
      <c r="G12" s="151"/>
      <c r="H12" s="151"/>
      <c r="I12" s="152"/>
    </row>
    <row r="13" spans="2:10" ht="12.75">
      <c r="B13" s="121"/>
      <c r="C13" s="122"/>
      <c r="D13" s="122"/>
      <c r="E13" s="123" t="s">
        <v>40</v>
      </c>
      <c r="F13" s="122"/>
      <c r="G13" s="122"/>
      <c r="H13" s="122"/>
      <c r="I13" s="163">
        <v>247693.04</v>
      </c>
      <c r="J13" s="125"/>
    </row>
    <row r="14" spans="2:10" ht="12.75">
      <c r="B14" s="121"/>
      <c r="C14" s="122"/>
      <c r="D14" s="122"/>
      <c r="E14" s="122"/>
      <c r="F14" s="122"/>
      <c r="G14" s="122"/>
      <c r="H14" s="122"/>
      <c r="I14" s="143"/>
      <c r="J14" s="125"/>
    </row>
    <row r="15" spans="2:9" ht="12.75">
      <c r="B15" s="121"/>
      <c r="C15" s="122"/>
      <c r="D15" s="122"/>
      <c r="E15" s="164"/>
      <c r="F15" s="122"/>
      <c r="G15" s="122"/>
      <c r="H15" s="122"/>
      <c r="I15" s="143"/>
    </row>
    <row r="16" spans="2:9" ht="12.75">
      <c r="B16" s="121"/>
      <c r="C16" s="122"/>
      <c r="D16" s="122"/>
      <c r="E16" s="122"/>
      <c r="F16" s="122"/>
      <c r="G16" s="122"/>
      <c r="H16" s="122"/>
      <c r="I16" s="143"/>
    </row>
    <row r="17" spans="2:9" ht="12.75">
      <c r="B17" s="121"/>
      <c r="C17" s="122"/>
      <c r="D17" s="122"/>
      <c r="E17" s="123" t="s">
        <v>42</v>
      </c>
      <c r="F17" s="122"/>
      <c r="G17" s="122"/>
      <c r="H17" s="122"/>
      <c r="I17" s="124">
        <f>SUM(H18:H78)</f>
        <v>178113.21</v>
      </c>
    </row>
    <row r="18" spans="2:9" ht="12.75">
      <c r="B18" s="236">
        <v>40442</v>
      </c>
      <c r="C18" s="237"/>
      <c r="D18" s="238"/>
      <c r="E18" s="239" t="s">
        <v>87</v>
      </c>
      <c r="F18" s="190"/>
      <c r="G18" s="122"/>
      <c r="H18" s="235">
        <v>250</v>
      </c>
      <c r="I18" s="168"/>
    </row>
    <row r="19" spans="2:9" ht="12.75">
      <c r="B19" s="231">
        <v>40949</v>
      </c>
      <c r="C19" s="233"/>
      <c r="D19" s="127"/>
      <c r="E19" s="67" t="s">
        <v>110</v>
      </c>
      <c r="F19" s="122"/>
      <c r="G19" s="122"/>
      <c r="H19" s="235">
        <v>810</v>
      </c>
      <c r="I19" s="168"/>
    </row>
    <row r="20" spans="2:9" ht="12.75">
      <c r="B20" s="231">
        <v>40955</v>
      </c>
      <c r="C20" s="233"/>
      <c r="D20" s="127"/>
      <c r="E20" s="67" t="s">
        <v>104</v>
      </c>
      <c r="F20" s="122"/>
      <c r="G20" s="122"/>
      <c r="H20" s="235">
        <v>3062.1</v>
      </c>
      <c r="I20" s="168"/>
    </row>
    <row r="21" spans="2:9" ht="12.75">
      <c r="B21" s="231">
        <v>40968</v>
      </c>
      <c r="C21" s="233"/>
      <c r="D21" s="127"/>
      <c r="E21" s="67" t="s">
        <v>111</v>
      </c>
      <c r="F21" s="122"/>
      <c r="G21" s="122"/>
      <c r="H21" s="235">
        <v>800</v>
      </c>
      <c r="I21" s="168"/>
    </row>
    <row r="22" spans="2:9" ht="12.75">
      <c r="B22" s="231">
        <v>40976</v>
      </c>
      <c r="C22" s="233"/>
      <c r="D22" s="127"/>
      <c r="E22" s="67" t="s">
        <v>112</v>
      </c>
      <c r="F22" s="122"/>
      <c r="G22" s="122"/>
      <c r="H22" s="235">
        <v>3848</v>
      </c>
      <c r="I22" s="168"/>
    </row>
    <row r="23" spans="2:9" ht="12.75">
      <c r="B23" s="231">
        <v>40977</v>
      </c>
      <c r="C23" s="233"/>
      <c r="D23" s="127"/>
      <c r="E23" s="67" t="s">
        <v>108</v>
      </c>
      <c r="F23" s="122"/>
      <c r="G23" s="122"/>
      <c r="H23" s="235">
        <v>13400.32</v>
      </c>
      <c r="I23" s="168"/>
    </row>
    <row r="24" spans="2:9" ht="12.75">
      <c r="B24" s="231">
        <v>40982</v>
      </c>
      <c r="C24" s="233"/>
      <c r="D24" s="127"/>
      <c r="E24" s="67" t="s">
        <v>104</v>
      </c>
      <c r="F24" s="122"/>
      <c r="G24" s="122"/>
      <c r="H24" s="235">
        <v>3363.06</v>
      </c>
      <c r="I24" s="168"/>
    </row>
    <row r="25" spans="2:9" ht="12.75">
      <c r="B25" s="231">
        <v>40984</v>
      </c>
      <c r="C25" s="233"/>
      <c r="D25" s="127"/>
      <c r="E25" s="67" t="s">
        <v>113</v>
      </c>
      <c r="F25" s="122"/>
      <c r="G25" s="122"/>
      <c r="H25" s="235">
        <v>5000</v>
      </c>
      <c r="I25" s="168"/>
    </row>
    <row r="26" spans="2:9" ht="12.75">
      <c r="B26" s="231">
        <v>40994</v>
      </c>
      <c r="C26" s="233"/>
      <c r="D26" s="127"/>
      <c r="E26" s="67" t="s">
        <v>114</v>
      </c>
      <c r="F26" s="122"/>
      <c r="G26" s="122"/>
      <c r="H26" s="235">
        <v>1016</v>
      </c>
      <c r="I26" s="168"/>
    </row>
    <row r="27" spans="2:9" ht="12.75">
      <c r="B27" s="231">
        <v>40994</v>
      </c>
      <c r="C27" s="233"/>
      <c r="D27" s="127"/>
      <c r="E27" s="67" t="s">
        <v>105</v>
      </c>
      <c r="F27" s="122"/>
      <c r="G27" s="122"/>
      <c r="H27" s="235">
        <v>4000</v>
      </c>
      <c r="I27" s="168"/>
    </row>
    <row r="28" spans="2:9" ht="12.75">
      <c r="B28" s="231">
        <v>40994</v>
      </c>
      <c r="C28" s="233"/>
      <c r="D28" s="127"/>
      <c r="E28" s="67" t="s">
        <v>106</v>
      </c>
      <c r="F28" s="122"/>
      <c r="G28" s="122"/>
      <c r="H28" s="235">
        <v>1016</v>
      </c>
      <c r="I28" s="168"/>
    </row>
    <row r="29" spans="2:9" ht="12.75">
      <c r="B29" s="231">
        <v>40994</v>
      </c>
      <c r="C29" s="233"/>
      <c r="D29" s="127"/>
      <c r="E29" s="67" t="s">
        <v>115</v>
      </c>
      <c r="F29" s="122"/>
      <c r="G29" s="122"/>
      <c r="H29" s="235">
        <v>960</v>
      </c>
      <c r="I29" s="168"/>
    </row>
    <row r="30" spans="2:9" ht="12.75">
      <c r="B30" s="231">
        <v>40994</v>
      </c>
      <c r="C30" s="233"/>
      <c r="D30" s="127"/>
      <c r="E30" s="67" t="s">
        <v>116</v>
      </c>
      <c r="F30" s="122"/>
      <c r="G30" s="122"/>
      <c r="H30" s="235">
        <v>844</v>
      </c>
      <c r="I30" s="168"/>
    </row>
    <row r="31" spans="2:9" ht="12.75">
      <c r="B31" s="231">
        <v>40994</v>
      </c>
      <c r="C31" s="233"/>
      <c r="D31" s="127"/>
      <c r="E31" s="67" t="s">
        <v>113</v>
      </c>
      <c r="F31" s="122"/>
      <c r="G31" s="122"/>
      <c r="H31" s="235">
        <v>329</v>
      </c>
      <c r="I31" s="168"/>
    </row>
    <row r="32" spans="2:9" ht="12.75">
      <c r="B32" s="231">
        <v>40994</v>
      </c>
      <c r="C32" s="233"/>
      <c r="D32" s="127"/>
      <c r="E32" s="67" t="s">
        <v>117</v>
      </c>
      <c r="F32" s="122"/>
      <c r="G32" s="122"/>
      <c r="H32" s="235">
        <v>1688</v>
      </c>
      <c r="I32" s="168"/>
    </row>
    <row r="33" spans="2:9" ht="12.75">
      <c r="B33" s="231">
        <v>40994</v>
      </c>
      <c r="C33" s="233"/>
      <c r="D33" s="127"/>
      <c r="E33" s="67" t="s">
        <v>118</v>
      </c>
      <c r="F33" s="122"/>
      <c r="G33" s="122"/>
      <c r="H33" s="235">
        <v>2400</v>
      </c>
      <c r="I33" s="168"/>
    </row>
    <row r="34" spans="2:9" ht="12.75">
      <c r="B34" s="231">
        <v>40994</v>
      </c>
      <c r="C34" s="233"/>
      <c r="D34" s="127"/>
      <c r="E34" s="67" t="s">
        <v>119</v>
      </c>
      <c r="F34" s="122"/>
      <c r="G34" s="122"/>
      <c r="H34" s="235">
        <v>5850</v>
      </c>
      <c r="I34" s="168"/>
    </row>
    <row r="35" spans="2:9" ht="12.75">
      <c r="B35" s="231">
        <v>40994</v>
      </c>
      <c r="C35" s="233"/>
      <c r="D35" s="127"/>
      <c r="E35" s="67" t="s">
        <v>120</v>
      </c>
      <c r="F35" s="122"/>
      <c r="G35" s="122"/>
      <c r="H35" s="235">
        <v>6078.4</v>
      </c>
      <c r="I35" s="168"/>
    </row>
    <row r="36" spans="2:9" ht="12.75">
      <c r="B36" s="231">
        <v>40994</v>
      </c>
      <c r="C36" s="233"/>
      <c r="D36" s="127"/>
      <c r="E36" s="67" t="s">
        <v>121</v>
      </c>
      <c r="F36" s="122"/>
      <c r="G36" s="122"/>
      <c r="H36" s="235">
        <v>10754</v>
      </c>
      <c r="I36" s="168"/>
    </row>
    <row r="37" spans="2:9" ht="12.75">
      <c r="B37" s="231">
        <v>40994</v>
      </c>
      <c r="C37" s="233"/>
      <c r="D37" s="127"/>
      <c r="E37" s="67" t="s">
        <v>122</v>
      </c>
      <c r="F37" s="122"/>
      <c r="G37" s="122"/>
      <c r="H37" s="235">
        <v>6264</v>
      </c>
      <c r="I37" s="168"/>
    </row>
    <row r="38" spans="2:9" ht="12.75">
      <c r="B38" s="231">
        <v>40994</v>
      </c>
      <c r="C38" s="233"/>
      <c r="D38" s="127"/>
      <c r="E38" s="67" t="s">
        <v>123</v>
      </c>
      <c r="F38" s="122"/>
      <c r="G38" s="122"/>
      <c r="H38" s="235">
        <v>360</v>
      </c>
      <c r="I38" s="168"/>
    </row>
    <row r="39" spans="2:9" ht="12.75">
      <c r="B39" s="231">
        <v>40994</v>
      </c>
      <c r="C39" s="233"/>
      <c r="D39" s="127"/>
      <c r="E39" s="67" t="s">
        <v>124</v>
      </c>
      <c r="F39" s="122"/>
      <c r="G39" s="122"/>
      <c r="H39" s="235">
        <v>440</v>
      </c>
      <c r="I39" s="168"/>
    </row>
    <row r="40" spans="2:9" ht="12.75">
      <c r="B40" s="231">
        <v>40994</v>
      </c>
      <c r="C40" s="233"/>
      <c r="D40" s="127"/>
      <c r="E40" s="67" t="s">
        <v>125</v>
      </c>
      <c r="F40" s="122"/>
      <c r="G40" s="122"/>
      <c r="H40" s="235">
        <v>2511.4</v>
      </c>
      <c r="I40" s="168"/>
    </row>
    <row r="41" spans="2:9" ht="12.75">
      <c r="B41" s="231">
        <v>40994</v>
      </c>
      <c r="C41" s="233"/>
      <c r="D41" s="127"/>
      <c r="E41" s="67" t="s">
        <v>108</v>
      </c>
      <c r="F41" s="122"/>
      <c r="G41" s="122"/>
      <c r="H41" s="235">
        <v>3611.63</v>
      </c>
      <c r="I41" s="168"/>
    </row>
    <row r="42" spans="2:9" ht="12.75">
      <c r="B42" s="231">
        <v>40994</v>
      </c>
      <c r="C42" s="233"/>
      <c r="D42" s="127"/>
      <c r="E42" s="67" t="s">
        <v>126</v>
      </c>
      <c r="F42" s="122"/>
      <c r="G42" s="122"/>
      <c r="H42" s="235">
        <v>1400</v>
      </c>
      <c r="I42" s="168"/>
    </row>
    <row r="43" spans="2:9" ht="12.75">
      <c r="B43" s="231">
        <v>40994</v>
      </c>
      <c r="C43" s="233"/>
      <c r="D43" s="127"/>
      <c r="E43" s="67" t="s">
        <v>127</v>
      </c>
      <c r="F43" s="122"/>
      <c r="G43" s="122"/>
      <c r="H43" s="235">
        <v>3132</v>
      </c>
      <c r="I43" s="168"/>
    </row>
    <row r="44" spans="2:9" ht="12.75">
      <c r="B44" s="231">
        <v>40994</v>
      </c>
      <c r="C44" s="233"/>
      <c r="D44" s="127"/>
      <c r="E44" s="67" t="s">
        <v>128</v>
      </c>
      <c r="F44" s="122"/>
      <c r="G44" s="122"/>
      <c r="H44" s="235">
        <v>8479.6</v>
      </c>
      <c r="I44" s="168"/>
    </row>
    <row r="45" spans="2:9" ht="12.75">
      <c r="B45" s="231">
        <v>40994</v>
      </c>
      <c r="C45" s="233"/>
      <c r="D45" s="127"/>
      <c r="E45" s="67" t="s">
        <v>129</v>
      </c>
      <c r="F45" s="122"/>
      <c r="G45" s="122"/>
      <c r="H45" s="235">
        <v>3946.89</v>
      </c>
      <c r="I45" s="168"/>
    </row>
    <row r="46" spans="2:9" ht="12.75">
      <c r="B46" s="231">
        <v>40995</v>
      </c>
      <c r="C46" s="233"/>
      <c r="D46" s="127"/>
      <c r="E46" s="67" t="s">
        <v>130</v>
      </c>
      <c r="F46" s="122"/>
      <c r="G46" s="122"/>
      <c r="H46" s="235">
        <v>600</v>
      </c>
      <c r="I46" s="168"/>
    </row>
    <row r="47" spans="2:9" ht="12.75">
      <c r="B47" s="231">
        <v>40995</v>
      </c>
      <c r="C47" s="233"/>
      <c r="D47" s="127"/>
      <c r="E47" s="67" t="s">
        <v>131</v>
      </c>
      <c r="F47" s="122"/>
      <c r="G47" s="122"/>
      <c r="H47" s="235">
        <v>600</v>
      </c>
      <c r="I47" s="168"/>
    </row>
    <row r="48" spans="2:9" ht="12.75">
      <c r="B48" s="231">
        <v>40995</v>
      </c>
      <c r="C48" s="233"/>
      <c r="D48" s="127"/>
      <c r="E48" s="67" t="s">
        <v>132</v>
      </c>
      <c r="F48" s="122"/>
      <c r="G48" s="122"/>
      <c r="H48" s="235">
        <v>1000</v>
      </c>
      <c r="I48" s="168"/>
    </row>
    <row r="49" spans="2:9" ht="12.75">
      <c r="B49" s="231">
        <v>40995</v>
      </c>
      <c r="C49" s="233"/>
      <c r="D49" s="127"/>
      <c r="E49" s="67" t="s">
        <v>133</v>
      </c>
      <c r="F49" s="122"/>
      <c r="G49" s="122"/>
      <c r="H49" s="235">
        <v>998</v>
      </c>
      <c r="I49" s="168"/>
    </row>
    <row r="50" spans="2:9" ht="12.75">
      <c r="B50" s="231">
        <v>40995</v>
      </c>
      <c r="C50" s="233"/>
      <c r="D50" s="127"/>
      <c r="E50" s="67" t="s">
        <v>134</v>
      </c>
      <c r="F50" s="122"/>
      <c r="G50" s="122"/>
      <c r="H50" s="235">
        <v>827.26</v>
      </c>
      <c r="I50" s="168"/>
    </row>
    <row r="51" spans="2:9" ht="12.75">
      <c r="B51" s="231">
        <v>40995</v>
      </c>
      <c r="C51" s="233"/>
      <c r="D51" s="127"/>
      <c r="E51" s="67" t="s">
        <v>135</v>
      </c>
      <c r="F51" s="122"/>
      <c r="G51" s="122"/>
      <c r="H51" s="235">
        <v>3480</v>
      </c>
      <c r="I51" s="168"/>
    </row>
    <row r="52" spans="2:9" ht="12.75">
      <c r="B52" s="231">
        <v>40995</v>
      </c>
      <c r="C52" s="233"/>
      <c r="D52" s="127"/>
      <c r="E52" s="67" t="s">
        <v>136</v>
      </c>
      <c r="F52" s="122"/>
      <c r="G52" s="122"/>
      <c r="H52" s="235">
        <v>10986.76</v>
      </c>
      <c r="I52" s="168"/>
    </row>
    <row r="53" spans="2:9" ht="12.75">
      <c r="B53" s="231">
        <v>40996</v>
      </c>
      <c r="C53" s="233"/>
      <c r="D53" s="127"/>
      <c r="E53" s="67" t="s">
        <v>137</v>
      </c>
      <c r="F53" s="122"/>
      <c r="G53" s="122"/>
      <c r="H53" s="235">
        <v>4834.76</v>
      </c>
      <c r="I53" s="168"/>
    </row>
    <row r="54" spans="2:9" ht="12.75">
      <c r="B54" s="231">
        <v>40998</v>
      </c>
      <c r="C54" s="233"/>
      <c r="D54" s="127"/>
      <c r="E54" s="67" t="s">
        <v>136</v>
      </c>
      <c r="F54" s="122"/>
      <c r="G54" s="122"/>
      <c r="H54" s="235">
        <v>13823.43</v>
      </c>
      <c r="I54" s="168"/>
    </row>
    <row r="55" spans="2:9" ht="12.75">
      <c r="B55" s="231"/>
      <c r="C55" s="233"/>
      <c r="D55" s="127"/>
      <c r="E55" s="67"/>
      <c r="F55" s="122"/>
      <c r="G55" s="122"/>
      <c r="H55" s="235"/>
      <c r="I55" s="168"/>
    </row>
    <row r="56" spans="2:9" ht="12.75">
      <c r="B56" s="231"/>
      <c r="C56" s="233"/>
      <c r="D56" s="127"/>
      <c r="E56" s="67"/>
      <c r="F56" s="122"/>
      <c r="G56" s="122"/>
      <c r="H56" s="235"/>
      <c r="I56" s="168"/>
    </row>
    <row r="57" spans="2:9" ht="12.75">
      <c r="B57" s="231"/>
      <c r="C57" s="233"/>
      <c r="D57" s="127"/>
      <c r="E57" s="67"/>
      <c r="F57" s="122"/>
      <c r="G57" s="122"/>
      <c r="H57" s="235"/>
      <c r="I57" s="168"/>
    </row>
    <row r="58" spans="2:9" ht="12.75">
      <c r="B58" s="231"/>
      <c r="C58" s="233"/>
      <c r="D58" s="127"/>
      <c r="E58" s="67"/>
      <c r="F58" s="122"/>
      <c r="G58" s="122"/>
      <c r="H58" s="235"/>
      <c r="I58" s="168"/>
    </row>
    <row r="59" spans="2:9" ht="12.75">
      <c r="B59" s="231"/>
      <c r="C59" s="233"/>
      <c r="D59" s="127"/>
      <c r="E59" s="67"/>
      <c r="F59" s="122"/>
      <c r="G59" s="122"/>
      <c r="H59" s="235"/>
      <c r="I59" s="168"/>
    </row>
    <row r="60" spans="2:9" ht="12.75">
      <c r="B60" s="231"/>
      <c r="C60" s="233"/>
      <c r="D60" s="127"/>
      <c r="E60" s="67"/>
      <c r="F60" s="122"/>
      <c r="G60" s="122"/>
      <c r="H60" s="235"/>
      <c r="I60" s="168"/>
    </row>
    <row r="61" spans="2:9" ht="12.75">
      <c r="B61" s="231"/>
      <c r="C61" s="233"/>
      <c r="D61" s="127"/>
      <c r="E61" s="67"/>
      <c r="F61" s="122"/>
      <c r="G61" s="122"/>
      <c r="H61" s="235"/>
      <c r="I61" s="168"/>
    </row>
    <row r="62" spans="2:9" ht="12.75">
      <c r="B62" s="231"/>
      <c r="C62" s="233"/>
      <c r="D62" s="127"/>
      <c r="E62" s="67"/>
      <c r="F62" s="122"/>
      <c r="G62" s="122"/>
      <c r="H62" s="235"/>
      <c r="I62" s="168"/>
    </row>
    <row r="63" spans="2:9" ht="12.75">
      <c r="B63" s="231">
        <v>40998</v>
      </c>
      <c r="C63" s="233"/>
      <c r="D63" s="127"/>
      <c r="E63" s="67" t="s">
        <v>138</v>
      </c>
      <c r="F63" s="122"/>
      <c r="G63" s="122"/>
      <c r="H63" s="235">
        <v>1504</v>
      </c>
      <c r="I63" s="168"/>
    </row>
    <row r="64" spans="2:9" ht="12.75">
      <c r="B64" s="231">
        <v>40998</v>
      </c>
      <c r="C64" s="233"/>
      <c r="D64" s="127"/>
      <c r="E64" s="67" t="s">
        <v>108</v>
      </c>
      <c r="F64" s="122"/>
      <c r="G64" s="122"/>
      <c r="H64" s="235">
        <v>943.82</v>
      </c>
      <c r="I64" s="168"/>
    </row>
    <row r="65" spans="2:9" ht="12.75">
      <c r="B65" s="231">
        <v>40998</v>
      </c>
      <c r="C65" s="233"/>
      <c r="D65" s="127"/>
      <c r="E65" s="67" t="s">
        <v>139</v>
      </c>
      <c r="F65" s="122"/>
      <c r="G65" s="122"/>
      <c r="H65" s="235">
        <v>29591.6</v>
      </c>
      <c r="I65" s="168"/>
    </row>
    <row r="66" spans="2:9" ht="12.75">
      <c r="B66" s="231">
        <v>40998</v>
      </c>
      <c r="C66" s="233"/>
      <c r="D66" s="127"/>
      <c r="E66" s="67" t="s">
        <v>140</v>
      </c>
      <c r="F66" s="122"/>
      <c r="G66" s="122"/>
      <c r="H66" s="235">
        <v>1734.99</v>
      </c>
      <c r="I66" s="168"/>
    </row>
    <row r="67" spans="2:9" ht="12.75">
      <c r="B67" s="231">
        <v>40998</v>
      </c>
      <c r="C67" s="233"/>
      <c r="D67" s="127"/>
      <c r="E67" s="67" t="s">
        <v>107</v>
      </c>
      <c r="F67" s="122"/>
      <c r="G67" s="122"/>
      <c r="H67" s="235">
        <v>1345.8</v>
      </c>
      <c r="I67" s="168"/>
    </row>
    <row r="68" spans="2:9" ht="12.75">
      <c r="B68" s="231">
        <v>40998</v>
      </c>
      <c r="C68" s="233"/>
      <c r="D68" s="127"/>
      <c r="E68" s="67" t="s">
        <v>107</v>
      </c>
      <c r="F68" s="122"/>
      <c r="G68" s="122"/>
      <c r="H68" s="235">
        <v>1228</v>
      </c>
      <c r="I68" s="168"/>
    </row>
    <row r="69" spans="2:9" ht="12.75">
      <c r="B69" s="231">
        <v>40998</v>
      </c>
      <c r="C69" s="233"/>
      <c r="D69" s="127"/>
      <c r="E69" s="67" t="s">
        <v>141</v>
      </c>
      <c r="F69" s="122"/>
      <c r="G69" s="122"/>
      <c r="H69" s="235">
        <v>1014.5</v>
      </c>
      <c r="I69" s="168"/>
    </row>
    <row r="70" spans="2:9" ht="12.75">
      <c r="B70" s="231">
        <v>40998</v>
      </c>
      <c r="C70" s="233"/>
      <c r="D70" s="127"/>
      <c r="E70" s="67" t="s">
        <v>142</v>
      </c>
      <c r="F70" s="122"/>
      <c r="G70" s="122"/>
      <c r="H70" s="235">
        <v>1266</v>
      </c>
      <c r="I70" s="168"/>
    </row>
    <row r="71" spans="2:9" ht="12.75">
      <c r="B71" s="231">
        <v>40999</v>
      </c>
      <c r="C71" s="233"/>
      <c r="D71" s="127"/>
      <c r="E71" s="67" t="s">
        <v>104</v>
      </c>
      <c r="F71" s="122"/>
      <c r="G71" s="122"/>
      <c r="H71" s="235">
        <v>3466.1</v>
      </c>
      <c r="I71" s="168"/>
    </row>
    <row r="72" spans="2:9" ht="12.75">
      <c r="B72" s="231">
        <v>40999</v>
      </c>
      <c r="C72" s="233"/>
      <c r="D72" s="127"/>
      <c r="E72" s="67" t="s">
        <v>88</v>
      </c>
      <c r="F72" s="122"/>
      <c r="G72" s="122"/>
      <c r="H72" s="235">
        <v>3253.79</v>
      </c>
      <c r="I72" s="168"/>
    </row>
    <row r="73" spans="2:9" ht="15">
      <c r="B73" s="165"/>
      <c r="C73" s="166"/>
      <c r="D73" s="127"/>
      <c r="E73" s="169"/>
      <c r="F73" s="122"/>
      <c r="G73" s="122"/>
      <c r="H73" s="83"/>
      <c r="I73" s="168"/>
    </row>
    <row r="74" spans="2:9" ht="15">
      <c r="B74" s="165"/>
      <c r="C74" s="166"/>
      <c r="D74" s="127"/>
      <c r="E74" s="169"/>
      <c r="F74" s="122"/>
      <c r="G74" s="122"/>
      <c r="H74" s="83"/>
      <c r="I74" s="168"/>
    </row>
    <row r="75" spans="2:9" ht="15">
      <c r="B75" s="165"/>
      <c r="C75" s="166"/>
      <c r="D75" s="127"/>
      <c r="E75" s="169"/>
      <c r="F75" s="122"/>
      <c r="G75" s="122"/>
      <c r="H75" s="83"/>
      <c r="I75" s="168"/>
    </row>
    <row r="76" spans="2:9" ht="15">
      <c r="B76" s="165"/>
      <c r="C76" s="166"/>
      <c r="D76" s="127"/>
      <c r="E76" s="169"/>
      <c r="F76" s="122"/>
      <c r="G76" s="122"/>
      <c r="H76" s="83"/>
      <c r="I76" s="168"/>
    </row>
    <row r="77" spans="2:9" ht="15">
      <c r="B77" s="165"/>
      <c r="C77" s="166"/>
      <c r="D77" s="170"/>
      <c r="E77" s="171"/>
      <c r="F77" s="172"/>
      <c r="G77" s="173"/>
      <c r="H77" s="84"/>
      <c r="I77" s="143"/>
    </row>
    <row r="78" spans="2:9" ht="15">
      <c r="B78" s="165"/>
      <c r="C78" s="166"/>
      <c r="D78" s="174"/>
      <c r="E78" s="167"/>
      <c r="F78" s="172"/>
      <c r="G78" s="173"/>
      <c r="H78" s="84"/>
      <c r="I78" s="143"/>
    </row>
    <row r="79" spans="2:9" ht="14.25">
      <c r="B79" s="175"/>
      <c r="C79" s="320"/>
      <c r="D79" s="320"/>
      <c r="E79" s="176"/>
      <c r="F79" s="172"/>
      <c r="G79" s="132"/>
      <c r="H79" s="177"/>
      <c r="I79" s="143"/>
    </row>
    <row r="80" spans="2:9" ht="14.25">
      <c r="B80" s="175"/>
      <c r="C80" s="320"/>
      <c r="D80" s="320"/>
      <c r="E80" s="178"/>
      <c r="F80" s="172"/>
      <c r="G80" s="132"/>
      <c r="H80" s="177"/>
      <c r="I80" s="143"/>
    </row>
    <row r="81" spans="2:9" ht="12.75">
      <c r="B81" s="175"/>
      <c r="C81" s="319"/>
      <c r="D81" s="319"/>
      <c r="E81" s="179" t="s">
        <v>84</v>
      </c>
      <c r="F81" s="172"/>
      <c r="G81" s="132"/>
      <c r="H81" s="177"/>
      <c r="I81" s="146">
        <v>0</v>
      </c>
    </row>
    <row r="82" spans="2:9" ht="12.75">
      <c r="B82" s="175"/>
      <c r="C82" s="319"/>
      <c r="D82" s="319"/>
      <c r="E82" s="122"/>
      <c r="F82" s="172"/>
      <c r="G82" s="132"/>
      <c r="H82" s="177"/>
      <c r="I82" s="180"/>
    </row>
    <row r="83" spans="2:9" ht="12.75">
      <c r="B83" s="175"/>
      <c r="C83" s="319"/>
      <c r="D83" s="319"/>
      <c r="E83" s="181"/>
      <c r="F83" s="172"/>
      <c r="G83" s="132"/>
      <c r="H83" s="177"/>
      <c r="I83" s="143"/>
    </row>
    <row r="84" spans="2:9" ht="12.75">
      <c r="B84" s="175"/>
      <c r="C84" s="319"/>
      <c r="D84" s="319"/>
      <c r="E84" s="181"/>
      <c r="F84" s="172"/>
      <c r="G84" s="132"/>
      <c r="H84" s="177"/>
      <c r="I84" s="143"/>
    </row>
    <row r="85" spans="2:9" ht="12.75">
      <c r="B85" s="175"/>
      <c r="C85" s="319"/>
      <c r="D85" s="319"/>
      <c r="E85" s="178"/>
      <c r="F85" s="172"/>
      <c r="G85" s="132"/>
      <c r="H85" s="177"/>
      <c r="I85" s="143"/>
    </row>
    <row r="86" spans="2:9" ht="12.75">
      <c r="B86" s="175"/>
      <c r="C86" s="319"/>
      <c r="D86" s="319"/>
      <c r="E86" s="178"/>
      <c r="F86" s="172"/>
      <c r="G86" s="132"/>
      <c r="H86" s="177"/>
      <c r="I86" s="143"/>
    </row>
    <row r="87" spans="2:9" ht="12.75">
      <c r="B87" s="175"/>
      <c r="C87" s="318"/>
      <c r="D87" s="318"/>
      <c r="E87" s="178"/>
      <c r="F87" s="172"/>
      <c r="G87" s="132"/>
      <c r="H87" s="177"/>
      <c r="I87" s="143"/>
    </row>
    <row r="88" spans="2:9" ht="12.75">
      <c r="B88" s="175"/>
      <c r="C88" s="318"/>
      <c r="D88" s="318"/>
      <c r="E88" s="178"/>
      <c r="F88" s="172"/>
      <c r="G88" s="132"/>
      <c r="H88" s="177"/>
      <c r="I88" s="143"/>
    </row>
    <row r="89" spans="2:9" ht="12.75">
      <c r="B89" s="175"/>
      <c r="C89" s="318"/>
      <c r="D89" s="318"/>
      <c r="E89" s="178"/>
      <c r="F89" s="172"/>
      <c r="G89" s="132"/>
      <c r="H89" s="177"/>
      <c r="I89" s="143"/>
    </row>
    <row r="90" spans="2:9" ht="12.75">
      <c r="B90" s="175"/>
      <c r="C90" s="318"/>
      <c r="D90" s="318"/>
      <c r="E90" s="178"/>
      <c r="F90" s="172"/>
      <c r="G90" s="132"/>
      <c r="H90" s="177"/>
      <c r="I90" s="143"/>
    </row>
    <row r="91" spans="2:9" ht="12.75">
      <c r="B91" s="175"/>
      <c r="C91" s="318"/>
      <c r="D91" s="318"/>
      <c r="E91" s="178"/>
      <c r="F91" s="172"/>
      <c r="G91" s="132"/>
      <c r="H91" s="177"/>
      <c r="I91" s="143"/>
    </row>
    <row r="92" spans="2:11" ht="12.75">
      <c r="B92" s="175"/>
      <c r="C92" s="318"/>
      <c r="D92" s="318"/>
      <c r="E92" s="178"/>
      <c r="F92" s="172"/>
      <c r="G92" s="132"/>
      <c r="H92" s="177"/>
      <c r="I92" s="143"/>
      <c r="J92" s="125"/>
      <c r="K92" s="125"/>
    </row>
    <row r="93" spans="2:9" ht="12.75">
      <c r="B93" s="140"/>
      <c r="C93" s="293"/>
      <c r="D93" s="293"/>
      <c r="E93" s="178"/>
      <c r="F93" s="172"/>
      <c r="G93" s="132"/>
      <c r="H93" s="177"/>
      <c r="I93" s="143"/>
    </row>
    <row r="94" spans="2:9" ht="12.75">
      <c r="B94" s="140"/>
      <c r="C94" s="127"/>
      <c r="D94" s="127"/>
      <c r="E94" s="182"/>
      <c r="F94" s="122"/>
      <c r="G94" s="131"/>
      <c r="H94" s="177"/>
      <c r="I94" s="143"/>
    </row>
    <row r="95" spans="2:9" ht="12.75">
      <c r="B95" s="121"/>
      <c r="C95" s="293"/>
      <c r="D95" s="293"/>
      <c r="E95" s="164"/>
      <c r="F95" s="122"/>
      <c r="G95" s="122"/>
      <c r="H95" s="122"/>
      <c r="I95" s="143"/>
    </row>
    <row r="96" spans="2:9" ht="12.75">
      <c r="B96" s="121"/>
      <c r="C96" s="293"/>
      <c r="D96" s="293"/>
      <c r="E96" s="122"/>
      <c r="F96" s="122"/>
      <c r="G96" s="122"/>
      <c r="H96" s="122"/>
      <c r="I96" s="143"/>
    </row>
    <row r="97" spans="2:9" ht="12.75">
      <c r="B97" s="121"/>
      <c r="C97" s="293"/>
      <c r="D97" s="293"/>
      <c r="E97" s="122"/>
      <c r="F97" s="122"/>
      <c r="G97" s="122"/>
      <c r="H97" s="122"/>
      <c r="I97" s="143"/>
    </row>
    <row r="98" spans="2:9" ht="12.75">
      <c r="B98" s="121"/>
      <c r="C98" s="122"/>
      <c r="D98" s="122"/>
      <c r="E98" s="123"/>
      <c r="F98" s="122"/>
      <c r="G98" s="122"/>
      <c r="H98" s="122"/>
      <c r="I98" s="183"/>
    </row>
    <row r="99" spans="2:9" ht="12.75">
      <c r="B99" s="121"/>
      <c r="C99" s="122"/>
      <c r="D99" s="122"/>
      <c r="E99" s="141"/>
      <c r="F99" s="122"/>
      <c r="G99" s="122"/>
      <c r="H99" s="142"/>
      <c r="I99" s="143"/>
    </row>
    <row r="100" spans="2:9" ht="12.75">
      <c r="B100" s="121"/>
      <c r="C100" s="122"/>
      <c r="D100" s="122"/>
      <c r="E100" s="141"/>
      <c r="F100" s="122"/>
      <c r="G100" s="122"/>
      <c r="H100" s="142"/>
      <c r="I100" s="143"/>
    </row>
    <row r="101" spans="2:9" ht="12.75">
      <c r="B101" s="121"/>
      <c r="C101" s="122"/>
      <c r="D101" s="122"/>
      <c r="E101" s="122"/>
      <c r="F101" s="122"/>
      <c r="G101" s="122"/>
      <c r="H101" s="122"/>
      <c r="I101" s="143"/>
    </row>
    <row r="102" spans="2:9" ht="13.5" thickBot="1">
      <c r="B102" s="147"/>
      <c r="C102" s="148"/>
      <c r="D102" s="148"/>
      <c r="E102" s="184" t="s">
        <v>43</v>
      </c>
      <c r="F102" s="148"/>
      <c r="G102" s="148"/>
      <c r="H102" s="148"/>
      <c r="I102" s="185">
        <f>I13-I17+I81</f>
        <v>69579.83000000002</v>
      </c>
    </row>
    <row r="103" spans="2:9" ht="13.5" thickTop="1">
      <c r="B103" s="122"/>
      <c r="C103" s="122"/>
      <c r="D103" s="122"/>
      <c r="E103" s="122"/>
      <c r="F103" s="122"/>
      <c r="G103" s="122"/>
      <c r="H103" s="122"/>
      <c r="I103" s="122"/>
    </row>
    <row r="104" spans="2:9" ht="12.75">
      <c r="B104" s="122"/>
      <c r="C104" s="122"/>
      <c r="D104" s="122"/>
      <c r="E104" s="122"/>
      <c r="F104" s="122"/>
      <c r="G104" s="122"/>
      <c r="H104" s="122"/>
      <c r="I104" s="122"/>
    </row>
    <row r="105" spans="2:9" ht="12.75">
      <c r="B105" s="122"/>
      <c r="C105" s="122"/>
      <c r="D105" s="122"/>
      <c r="E105" s="122"/>
      <c r="F105" s="122"/>
      <c r="G105" s="122"/>
      <c r="H105" s="122"/>
      <c r="I105" s="122"/>
    </row>
    <row r="106" spans="2:9" ht="12.75">
      <c r="B106" s="122"/>
      <c r="C106" s="122"/>
      <c r="D106" s="122"/>
      <c r="E106" s="122"/>
      <c r="F106" s="122"/>
      <c r="G106" s="122"/>
      <c r="H106" s="122"/>
      <c r="I106" s="122"/>
    </row>
    <row r="107" spans="2:9" ht="12.75">
      <c r="B107" s="122"/>
      <c r="C107" s="122"/>
      <c r="D107" s="122"/>
      <c r="E107" s="122"/>
      <c r="F107" s="122"/>
      <c r="G107" s="122"/>
      <c r="H107" s="122"/>
      <c r="I107" s="122"/>
    </row>
    <row r="108" spans="2:9" ht="12.75">
      <c r="B108" s="122"/>
      <c r="C108" s="122"/>
      <c r="D108" s="122"/>
      <c r="E108" s="122"/>
      <c r="F108" s="122"/>
      <c r="G108" s="122"/>
      <c r="H108" s="122"/>
      <c r="I108" s="122"/>
    </row>
    <row r="109" spans="2:9" ht="12.75">
      <c r="B109" s="122"/>
      <c r="C109" s="122"/>
      <c r="D109" s="122"/>
      <c r="E109" s="122"/>
      <c r="F109" s="122"/>
      <c r="G109" s="122"/>
      <c r="H109" s="122"/>
      <c r="I109" s="122"/>
    </row>
    <row r="110" spans="2:9" ht="12.75">
      <c r="B110" s="122"/>
      <c r="C110" s="122"/>
      <c r="D110" s="122"/>
      <c r="E110" s="122"/>
      <c r="F110" s="122"/>
      <c r="G110" s="122"/>
      <c r="H110" s="122"/>
      <c r="I110" s="122"/>
    </row>
    <row r="115" spans="5:9" ht="22.5">
      <c r="E115" s="302" t="s">
        <v>0</v>
      </c>
      <c r="F115" s="302"/>
      <c r="G115" s="302"/>
      <c r="H115" s="302"/>
      <c r="I115" s="302"/>
    </row>
    <row r="117" spans="5:11" ht="12.75">
      <c r="E117" s="303" t="s">
        <v>4</v>
      </c>
      <c r="F117" s="303"/>
      <c r="G117" s="303"/>
      <c r="H117" s="303"/>
      <c r="I117" s="303"/>
      <c r="J117" s="119"/>
      <c r="K117" s="119"/>
    </row>
    <row r="118" spans="5:9" ht="12.75">
      <c r="E118" s="315" t="s">
        <v>143</v>
      </c>
      <c r="F118" s="315"/>
      <c r="G118" s="315"/>
      <c r="H118" s="315"/>
      <c r="I118" s="315"/>
    </row>
    <row r="119" spans="5:10" ht="12.75">
      <c r="E119" s="305"/>
      <c r="F119" s="305"/>
      <c r="G119" s="305"/>
      <c r="H119" s="305"/>
      <c r="I119" s="305"/>
      <c r="J119" s="125"/>
    </row>
    <row r="120" ht="12.75">
      <c r="J120" s="125"/>
    </row>
    <row r="121" spans="5:10" ht="22.5">
      <c r="E121" s="116"/>
      <c r="F121" s="116"/>
      <c r="G121" s="116"/>
      <c r="H121" s="116"/>
      <c r="J121" s="125"/>
    </row>
    <row r="123" ht="13.5" thickBot="1"/>
    <row r="124" spans="1:11" s="119" customFormat="1" ht="14.25" thickBot="1" thickTop="1">
      <c r="A124" s="115"/>
      <c r="B124" s="161" t="s">
        <v>37</v>
      </c>
      <c r="C124" s="312"/>
      <c r="D124" s="313"/>
      <c r="E124" s="312" t="s">
        <v>38</v>
      </c>
      <c r="F124" s="314"/>
      <c r="G124" s="313"/>
      <c r="H124" s="161" t="s">
        <v>39</v>
      </c>
      <c r="I124" s="161" t="s">
        <v>1</v>
      </c>
      <c r="J124" s="115"/>
      <c r="K124" s="115"/>
    </row>
    <row r="125" spans="1:9" ht="13.5" thickTop="1">
      <c r="A125" s="119"/>
      <c r="B125" s="150"/>
      <c r="C125" s="151"/>
      <c r="D125" s="151"/>
      <c r="E125" s="151"/>
      <c r="F125" s="151"/>
      <c r="G125" s="151"/>
      <c r="H125" s="151"/>
      <c r="I125" s="152"/>
    </row>
    <row r="126" spans="2:9" ht="12.75">
      <c r="B126" s="121"/>
      <c r="C126" s="122"/>
      <c r="D126" s="122"/>
      <c r="E126" s="123" t="s">
        <v>40</v>
      </c>
      <c r="F126" s="122"/>
      <c r="G126" s="122"/>
      <c r="H126" s="122"/>
      <c r="I126" s="186">
        <v>69811.73</v>
      </c>
    </row>
    <row r="127" spans="2:9" ht="12.75">
      <c r="B127" s="121"/>
      <c r="C127" s="122"/>
      <c r="D127" s="122"/>
      <c r="E127" s="123"/>
      <c r="F127" s="122"/>
      <c r="G127" s="122"/>
      <c r="H127" s="122"/>
      <c r="I127" s="124"/>
    </row>
    <row r="128" spans="2:9" ht="12.75">
      <c r="B128" s="121"/>
      <c r="C128" s="122"/>
      <c r="D128" s="122"/>
      <c r="E128" s="122"/>
      <c r="F128" s="122"/>
      <c r="G128" s="122"/>
      <c r="H128" s="122"/>
      <c r="I128" s="143"/>
    </row>
    <row r="129" spans="2:9" ht="12.75">
      <c r="B129" s="121"/>
      <c r="C129" s="122"/>
      <c r="D129" s="122"/>
      <c r="E129" s="164" t="s">
        <v>41</v>
      </c>
      <c r="F129" s="122"/>
      <c r="G129" s="122"/>
      <c r="H129" s="122"/>
      <c r="I129" s="143"/>
    </row>
    <row r="130" spans="2:9" ht="12.75">
      <c r="B130" s="121"/>
      <c r="C130" s="122"/>
      <c r="D130" s="122"/>
      <c r="E130" s="164"/>
      <c r="F130" s="122"/>
      <c r="G130" s="122"/>
      <c r="H130" s="122"/>
      <c r="I130" s="143"/>
    </row>
    <row r="131" spans="2:9" ht="12.75">
      <c r="B131" s="121"/>
      <c r="C131" s="122"/>
      <c r="D131" s="122"/>
      <c r="E131" s="164"/>
      <c r="F131" s="122"/>
      <c r="G131" s="122"/>
      <c r="H131" s="122"/>
      <c r="I131" s="143"/>
    </row>
    <row r="132" spans="2:9" ht="12.75">
      <c r="B132" s="121"/>
      <c r="C132" s="122"/>
      <c r="D132" s="122"/>
      <c r="E132" s="122"/>
      <c r="F132" s="122"/>
      <c r="G132" s="122"/>
      <c r="H132" s="122"/>
      <c r="I132" s="143"/>
    </row>
    <row r="133" spans="2:9" ht="12.75">
      <c r="B133" s="121"/>
      <c r="C133" s="122"/>
      <c r="D133" s="122"/>
      <c r="E133" s="123" t="s">
        <v>42</v>
      </c>
      <c r="F133" s="122"/>
      <c r="G133" s="122"/>
      <c r="H133" s="122"/>
      <c r="I133" s="124">
        <f>SUM(H134:H139)</f>
        <v>23346.010000000002</v>
      </c>
    </row>
    <row r="134" spans="2:9" ht="12.75">
      <c r="B134" s="242">
        <v>40998</v>
      </c>
      <c r="C134" s="241"/>
      <c r="D134" s="127"/>
      <c r="E134" s="240" t="s">
        <v>144</v>
      </c>
      <c r="F134" s="122"/>
      <c r="G134" s="122"/>
      <c r="H134" s="243">
        <v>7000</v>
      </c>
      <c r="I134" s="143"/>
    </row>
    <row r="135" spans="2:9" ht="12.75">
      <c r="B135" s="242">
        <v>40998</v>
      </c>
      <c r="C135" s="80"/>
      <c r="D135" s="153"/>
      <c r="E135" s="234" t="s">
        <v>144</v>
      </c>
      <c r="F135" s="122"/>
      <c r="G135" s="122"/>
      <c r="H135" s="51">
        <v>2346</v>
      </c>
      <c r="I135" s="143"/>
    </row>
    <row r="136" spans="2:9" ht="12.75">
      <c r="B136" s="242">
        <v>40998</v>
      </c>
      <c r="C136" s="80"/>
      <c r="D136" s="153"/>
      <c r="E136" s="234" t="s">
        <v>108</v>
      </c>
      <c r="F136" s="122"/>
      <c r="G136" s="122"/>
      <c r="H136" s="51">
        <v>2000</v>
      </c>
      <c r="I136" s="143"/>
    </row>
    <row r="137" spans="2:9" ht="12.75">
      <c r="B137" s="242">
        <v>40998</v>
      </c>
      <c r="C137" s="80"/>
      <c r="D137" s="153"/>
      <c r="E137" s="234" t="s">
        <v>108</v>
      </c>
      <c r="F137" s="122"/>
      <c r="G137" s="122"/>
      <c r="H137" s="51">
        <v>7000.01</v>
      </c>
      <c r="I137" s="143"/>
    </row>
    <row r="138" spans="2:9" ht="12.75">
      <c r="B138" s="242">
        <v>40998</v>
      </c>
      <c r="C138" s="80"/>
      <c r="D138" s="153"/>
      <c r="E138" s="234" t="s">
        <v>145</v>
      </c>
      <c r="F138" s="122"/>
      <c r="G138" s="122"/>
      <c r="H138" s="51">
        <v>2000</v>
      </c>
      <c r="I138" s="143"/>
    </row>
    <row r="139" spans="2:9" ht="12.75">
      <c r="B139" s="242">
        <v>40998</v>
      </c>
      <c r="C139" s="80"/>
      <c r="D139" s="153"/>
      <c r="E139" s="234" t="s">
        <v>145</v>
      </c>
      <c r="F139" s="122"/>
      <c r="G139" s="122"/>
      <c r="H139" s="51">
        <v>3000</v>
      </c>
      <c r="I139" s="143"/>
    </row>
    <row r="140" spans="2:9" ht="12.75">
      <c r="B140" s="140"/>
      <c r="C140" s="127"/>
      <c r="D140" s="127"/>
      <c r="E140" s="141"/>
      <c r="F140" s="122"/>
      <c r="G140" s="122"/>
      <c r="H140" s="142"/>
      <c r="I140" s="143"/>
    </row>
    <row r="141" spans="2:9" ht="12.75">
      <c r="B141" s="140"/>
      <c r="C141" s="127"/>
      <c r="D141" s="127"/>
      <c r="E141" s="141"/>
      <c r="F141" s="122"/>
      <c r="G141" s="122"/>
      <c r="H141" s="142"/>
      <c r="I141" s="143"/>
    </row>
    <row r="142" spans="2:9" ht="12.75">
      <c r="B142" s="140"/>
      <c r="C142" s="127"/>
      <c r="D142" s="127"/>
      <c r="E142" s="191" t="s">
        <v>82</v>
      </c>
      <c r="F142" s="122"/>
      <c r="G142" s="122"/>
      <c r="H142" s="128"/>
      <c r="I142" s="192">
        <f>SUM(H144:H147)</f>
        <v>152873</v>
      </c>
    </row>
    <row r="143" spans="2:9" ht="12.75">
      <c r="B143" s="140"/>
      <c r="C143" s="293"/>
      <c r="D143" s="293"/>
      <c r="E143" s="122"/>
      <c r="F143" s="122"/>
      <c r="G143" s="122"/>
      <c r="H143" s="142"/>
      <c r="I143" s="143"/>
    </row>
    <row r="144" spans="2:9" ht="12.75">
      <c r="B144" s="244">
        <v>40570</v>
      </c>
      <c r="C144" s="153"/>
      <c r="D144" s="153"/>
      <c r="E144" s="240" t="s">
        <v>154</v>
      </c>
      <c r="F144" s="122"/>
      <c r="G144" s="122"/>
      <c r="H144" s="193">
        <v>37500</v>
      </c>
      <c r="I144" s="143"/>
    </row>
    <row r="145" spans="2:9" ht="12.75">
      <c r="B145" s="244">
        <v>40599</v>
      </c>
      <c r="C145" s="153"/>
      <c r="D145" s="153"/>
      <c r="E145" s="240" t="s">
        <v>154</v>
      </c>
      <c r="F145" s="122"/>
      <c r="G145" s="122"/>
      <c r="H145" s="194">
        <v>35373</v>
      </c>
      <c r="I145" s="143"/>
    </row>
    <row r="146" spans="2:9" ht="12.75">
      <c r="B146" s="244">
        <v>40732</v>
      </c>
      <c r="C146" s="127"/>
      <c r="D146" s="127"/>
      <c r="E146" s="240" t="s">
        <v>154</v>
      </c>
      <c r="F146" s="122"/>
      <c r="G146" s="122"/>
      <c r="H146" s="194">
        <v>40000</v>
      </c>
      <c r="I146" s="143"/>
    </row>
    <row r="147" spans="2:11" ht="13.5" thickBot="1">
      <c r="B147" s="244">
        <v>40801</v>
      </c>
      <c r="C147" s="127"/>
      <c r="D147" s="127"/>
      <c r="E147" s="240" t="s">
        <v>154</v>
      </c>
      <c r="F147" s="122"/>
      <c r="G147" s="122"/>
      <c r="H147" s="195">
        <v>40000</v>
      </c>
      <c r="I147" s="143"/>
      <c r="K147" s="125"/>
    </row>
    <row r="148" spans="2:9" ht="12.75">
      <c r="B148" s="140"/>
      <c r="C148" s="127"/>
      <c r="D148" s="127"/>
      <c r="E148" s="141"/>
      <c r="F148" s="122"/>
      <c r="G148" s="122"/>
      <c r="H148" s="142"/>
      <c r="I148" s="143"/>
    </row>
    <row r="149" spans="2:9" ht="12.75">
      <c r="B149" s="140"/>
      <c r="C149" s="127"/>
      <c r="D149" s="127"/>
      <c r="E149" s="141"/>
      <c r="F149" s="122"/>
      <c r="G149" s="122"/>
      <c r="H149" s="142"/>
      <c r="I149" s="143"/>
    </row>
    <row r="150" spans="2:9" ht="12.75">
      <c r="B150" s="140"/>
      <c r="C150" s="122"/>
      <c r="D150" s="122"/>
      <c r="E150" s="122"/>
      <c r="F150" s="122"/>
      <c r="G150" s="122"/>
      <c r="H150" s="122"/>
      <c r="I150" s="143"/>
    </row>
    <row r="151" spans="2:9" ht="12.75">
      <c r="B151" s="121"/>
      <c r="C151" s="122"/>
      <c r="D151" s="122"/>
      <c r="E151" s="122"/>
      <c r="F151" s="122"/>
      <c r="G151" s="122"/>
      <c r="H151" s="122"/>
      <c r="I151" s="143"/>
    </row>
    <row r="152" spans="2:9" ht="12.75">
      <c r="B152" s="121"/>
      <c r="C152" s="122"/>
      <c r="D152" s="122"/>
      <c r="E152" s="122"/>
      <c r="F152" s="122"/>
      <c r="G152" s="122"/>
      <c r="H152" s="122"/>
      <c r="I152" s="143"/>
    </row>
    <row r="153" spans="2:9" ht="12.75">
      <c r="B153" s="121"/>
      <c r="C153" s="122"/>
      <c r="D153" s="122"/>
      <c r="E153" s="122"/>
      <c r="F153" s="122"/>
      <c r="G153" s="122"/>
      <c r="H153" s="122"/>
      <c r="I153" s="143"/>
    </row>
    <row r="154" spans="2:9" ht="13.5" thickBot="1">
      <c r="B154" s="121"/>
      <c r="C154" s="122"/>
      <c r="D154" s="122"/>
      <c r="E154" s="123" t="s">
        <v>43</v>
      </c>
      <c r="F154" s="122"/>
      <c r="G154" s="122"/>
      <c r="H154" s="122"/>
      <c r="I154" s="185">
        <f>I126-I133-I142</f>
        <v>-106407.28</v>
      </c>
    </row>
    <row r="155" spans="2:9" ht="13.5" thickTop="1">
      <c r="B155" s="121"/>
      <c r="C155" s="122"/>
      <c r="D155" s="122"/>
      <c r="E155" s="122"/>
      <c r="F155" s="122"/>
      <c r="G155" s="122"/>
      <c r="H155" s="122"/>
      <c r="I155" s="143"/>
    </row>
    <row r="156" spans="2:9" ht="12.75">
      <c r="B156" s="121"/>
      <c r="C156" s="122"/>
      <c r="D156" s="122"/>
      <c r="E156" s="122"/>
      <c r="F156" s="122"/>
      <c r="G156" s="122"/>
      <c r="H156" s="122"/>
      <c r="I156" s="143"/>
    </row>
    <row r="157" spans="2:9" ht="12.75">
      <c r="B157" s="121"/>
      <c r="C157" s="122"/>
      <c r="D157" s="122"/>
      <c r="E157" s="122"/>
      <c r="F157" s="122"/>
      <c r="G157" s="122"/>
      <c r="H157" s="122"/>
      <c r="I157" s="143"/>
    </row>
    <row r="158" spans="2:9" ht="13.5" thickBot="1">
      <c r="B158" s="147"/>
      <c r="C158" s="148"/>
      <c r="D158" s="148"/>
      <c r="E158" s="148"/>
      <c r="F158" s="148"/>
      <c r="G158" s="148"/>
      <c r="H158" s="148"/>
      <c r="I158" s="160"/>
    </row>
    <row r="159" ht="13.5" thickTop="1"/>
    <row r="169" spans="5:9" ht="22.5">
      <c r="E169" s="302" t="s">
        <v>0</v>
      </c>
      <c r="F169" s="302"/>
      <c r="G169" s="302"/>
      <c r="H169" s="302"/>
      <c r="I169" s="302"/>
    </row>
    <row r="171" spans="5:9" ht="12.75">
      <c r="E171" s="303" t="s">
        <v>4</v>
      </c>
      <c r="F171" s="303"/>
      <c r="G171" s="303"/>
      <c r="H171" s="303"/>
      <c r="I171" s="303"/>
    </row>
    <row r="172" spans="5:11" ht="12.75">
      <c r="E172" s="315" t="s">
        <v>143</v>
      </c>
      <c r="F172" s="315"/>
      <c r="G172" s="315"/>
      <c r="H172" s="315"/>
      <c r="I172" s="315"/>
      <c r="J172" s="119"/>
      <c r="K172" s="119"/>
    </row>
    <row r="173" spans="5:9" ht="12.75">
      <c r="E173" s="305"/>
      <c r="F173" s="305"/>
      <c r="G173" s="305"/>
      <c r="H173" s="305"/>
      <c r="I173" s="305"/>
    </row>
    <row r="174" ht="12.75">
      <c r="J174" s="125"/>
    </row>
    <row r="175" spans="5:8" ht="22.5">
      <c r="E175" s="116"/>
      <c r="F175" s="116"/>
      <c r="G175" s="116"/>
      <c r="H175" s="116"/>
    </row>
    <row r="176" ht="12.75">
      <c r="J176" s="125"/>
    </row>
    <row r="178" ht="13.5" thickBot="1"/>
    <row r="179" spans="1:11" s="119" customFormat="1" ht="14.25" thickBot="1" thickTop="1">
      <c r="A179" s="115"/>
      <c r="B179" s="161" t="s">
        <v>37</v>
      </c>
      <c r="C179" s="312"/>
      <c r="D179" s="313"/>
      <c r="E179" s="312" t="s">
        <v>38</v>
      </c>
      <c r="F179" s="314"/>
      <c r="G179" s="313"/>
      <c r="H179" s="161" t="s">
        <v>39</v>
      </c>
      <c r="I179" s="161" t="s">
        <v>1</v>
      </c>
      <c r="J179" s="115"/>
      <c r="K179" s="115"/>
    </row>
    <row r="180" spans="1:9" ht="13.5" thickTop="1">
      <c r="A180" s="119"/>
      <c r="B180" s="150"/>
      <c r="C180" s="151"/>
      <c r="D180" s="151"/>
      <c r="E180" s="151"/>
      <c r="F180" s="151"/>
      <c r="G180" s="151"/>
      <c r="H180" s="151"/>
      <c r="I180" s="152"/>
    </row>
    <row r="181" spans="2:9" ht="14.25">
      <c r="B181" s="121"/>
      <c r="C181" s="122"/>
      <c r="D181" s="122"/>
      <c r="E181" s="123" t="s">
        <v>40</v>
      </c>
      <c r="F181" s="122"/>
      <c r="G181" s="122"/>
      <c r="H181" s="122"/>
      <c r="I181" s="196">
        <v>53401.28</v>
      </c>
    </row>
    <row r="182" spans="2:9" ht="12.75">
      <c r="B182" s="121"/>
      <c r="C182" s="122"/>
      <c r="D182" s="122"/>
      <c r="E182" s="123"/>
      <c r="F182" s="122"/>
      <c r="G182" s="122"/>
      <c r="H182" s="122"/>
      <c r="I182" s="124"/>
    </row>
    <row r="183" spans="2:9" ht="12.75">
      <c r="B183" s="121"/>
      <c r="C183" s="122"/>
      <c r="D183" s="122"/>
      <c r="E183" s="164"/>
      <c r="F183" s="122"/>
      <c r="G183" s="122"/>
      <c r="H183" s="122"/>
      <c r="I183" s="143"/>
    </row>
    <row r="184" spans="2:9" ht="12.75">
      <c r="B184" s="121"/>
      <c r="C184" s="122"/>
      <c r="D184" s="122"/>
      <c r="E184" s="122"/>
      <c r="F184" s="122"/>
      <c r="G184" s="122"/>
      <c r="H184" s="122"/>
      <c r="I184" s="143"/>
    </row>
    <row r="185" spans="2:9" ht="12.75">
      <c r="B185" s="121"/>
      <c r="C185" s="122"/>
      <c r="D185" s="122"/>
      <c r="E185" s="123" t="s">
        <v>50</v>
      </c>
      <c r="F185" s="122"/>
      <c r="G185" s="122"/>
      <c r="H185" s="122"/>
      <c r="I185" s="124">
        <v>0</v>
      </c>
    </row>
    <row r="186" spans="2:9" ht="12.75">
      <c r="B186" s="140"/>
      <c r="C186" s="197"/>
      <c r="D186" s="198"/>
      <c r="E186" s="122"/>
      <c r="F186" s="128"/>
      <c r="G186" s="122"/>
      <c r="H186" s="122"/>
      <c r="I186" s="143"/>
    </row>
    <row r="187" spans="2:9" ht="12.75">
      <c r="B187" s="121"/>
      <c r="C187" s="122"/>
      <c r="D187" s="122"/>
      <c r="E187" s="122"/>
      <c r="F187" s="122"/>
      <c r="G187" s="122"/>
      <c r="H187" s="122"/>
      <c r="I187" s="143"/>
    </row>
    <row r="188" spans="1:9" ht="12.75">
      <c r="A188" s="122"/>
      <c r="B188" s="140"/>
      <c r="C188" s="293"/>
      <c r="D188" s="293"/>
      <c r="E188" s="141"/>
      <c r="F188" s="122"/>
      <c r="G188" s="122"/>
      <c r="H188" s="142"/>
      <c r="I188" s="143"/>
    </row>
    <row r="189" spans="1:9" ht="12.75">
      <c r="A189" s="122"/>
      <c r="B189" s="140"/>
      <c r="C189" s="293"/>
      <c r="D189" s="293"/>
      <c r="E189" s="141" t="s">
        <v>51</v>
      </c>
      <c r="F189" s="122"/>
      <c r="G189" s="122"/>
      <c r="H189" s="142"/>
      <c r="I189" s="143"/>
    </row>
    <row r="190" spans="1:9" ht="12.75">
      <c r="A190" s="122"/>
      <c r="B190" s="140"/>
      <c r="C190" s="293"/>
      <c r="D190" s="293"/>
      <c r="E190" s="199"/>
      <c r="F190" s="122"/>
      <c r="G190" s="122"/>
      <c r="H190" s="142"/>
      <c r="I190" s="143"/>
    </row>
    <row r="191" spans="2:9" ht="12.75">
      <c r="B191" s="140"/>
      <c r="C191" s="122"/>
      <c r="D191" s="122"/>
      <c r="E191" s="122"/>
      <c r="F191" s="122"/>
      <c r="G191" s="122"/>
      <c r="H191" s="122"/>
      <c r="I191" s="143"/>
    </row>
    <row r="192" spans="2:9" ht="12.75">
      <c r="B192" s="121"/>
      <c r="C192" s="122"/>
      <c r="D192" s="122"/>
      <c r="E192" s="122"/>
      <c r="F192" s="122"/>
      <c r="G192" s="122"/>
      <c r="H192" s="122"/>
      <c r="I192" s="143"/>
    </row>
    <row r="193" spans="2:9" ht="12.75">
      <c r="B193" s="121"/>
      <c r="C193" s="122"/>
      <c r="D193" s="122"/>
      <c r="E193" s="123" t="s">
        <v>84</v>
      </c>
      <c r="F193" s="122"/>
      <c r="G193" s="122"/>
      <c r="H193" s="122"/>
      <c r="I193" s="146">
        <f>SUM(H194:H200)</f>
        <v>152873</v>
      </c>
    </row>
    <row r="194" spans="2:9" ht="12.75">
      <c r="B194" s="140"/>
      <c r="C194" s="127"/>
      <c r="D194" s="127"/>
      <c r="E194" s="200"/>
      <c r="F194" s="122"/>
      <c r="G194" s="122"/>
      <c r="H194" s="142"/>
      <c r="I194" s="143"/>
    </row>
    <row r="195" spans="2:9" ht="15">
      <c r="B195" s="201">
        <v>40570</v>
      </c>
      <c r="C195" s="127"/>
      <c r="D195" s="127"/>
      <c r="E195" s="172" t="s">
        <v>152</v>
      </c>
      <c r="F195" s="122"/>
      <c r="G195" s="122"/>
      <c r="H195" s="202">
        <v>37500</v>
      </c>
      <c r="I195" s="143"/>
    </row>
    <row r="196" spans="2:9" ht="15">
      <c r="B196" s="201">
        <v>40599</v>
      </c>
      <c r="C196" s="127"/>
      <c r="D196" s="127"/>
      <c r="E196" s="172" t="s">
        <v>153</v>
      </c>
      <c r="F196" s="122"/>
      <c r="G196" s="122"/>
      <c r="H196" s="202">
        <v>35373</v>
      </c>
      <c r="I196" s="143"/>
    </row>
    <row r="197" spans="2:9" ht="15">
      <c r="B197" s="201">
        <v>40732</v>
      </c>
      <c r="C197" s="127"/>
      <c r="D197" s="127"/>
      <c r="E197" s="172" t="s">
        <v>153</v>
      </c>
      <c r="F197" s="122"/>
      <c r="G197" s="122"/>
      <c r="H197" s="202">
        <v>40000</v>
      </c>
      <c r="I197" s="143"/>
    </row>
    <row r="198" spans="2:9" ht="15">
      <c r="B198" s="201">
        <v>40801</v>
      </c>
      <c r="C198" s="127"/>
      <c r="D198" s="127"/>
      <c r="E198" s="172" t="s">
        <v>153</v>
      </c>
      <c r="F198" s="122"/>
      <c r="G198" s="122"/>
      <c r="H198" s="202">
        <v>40000</v>
      </c>
      <c r="I198" s="143"/>
    </row>
    <row r="199" spans="2:9" ht="12.75">
      <c r="B199" s="140"/>
      <c r="C199" s="127"/>
      <c r="D199" s="127"/>
      <c r="E199" s="203"/>
      <c r="F199" s="122"/>
      <c r="G199" s="122"/>
      <c r="H199" s="204"/>
      <c r="I199" s="143"/>
    </row>
    <row r="200" spans="2:9" ht="12.75">
      <c r="B200" s="140"/>
      <c r="C200" s="127"/>
      <c r="D200" s="127"/>
      <c r="E200" s="203"/>
      <c r="F200" s="122"/>
      <c r="G200" s="122"/>
      <c r="H200" s="205"/>
      <c r="I200" s="143"/>
    </row>
    <row r="201" spans="2:9" ht="12.75">
      <c r="B201" s="140"/>
      <c r="C201" s="127"/>
      <c r="D201" s="127"/>
      <c r="E201" s="200"/>
      <c r="F201" s="122"/>
      <c r="G201" s="122"/>
      <c r="H201" s="142"/>
      <c r="I201" s="143"/>
    </row>
    <row r="202" spans="2:9" ht="12.75">
      <c r="B202" s="121"/>
      <c r="C202" s="122"/>
      <c r="D202" s="122"/>
      <c r="E202" s="123" t="s">
        <v>85</v>
      </c>
      <c r="F202" s="122"/>
      <c r="G202" s="122"/>
      <c r="H202" s="122"/>
      <c r="I202" s="146">
        <f>SUM(G203)</f>
        <v>0</v>
      </c>
    </row>
    <row r="203" spans="2:9" ht="12.75">
      <c r="B203" s="206"/>
      <c r="C203" s="122"/>
      <c r="D203" s="122"/>
      <c r="E203" s="199"/>
      <c r="F203" s="122"/>
      <c r="G203" s="207"/>
      <c r="H203" s="122"/>
      <c r="I203" s="143"/>
    </row>
    <row r="204" spans="2:9" ht="12.75">
      <c r="B204" s="121"/>
      <c r="C204" s="122"/>
      <c r="D204" s="122"/>
      <c r="E204" s="208"/>
      <c r="F204" s="199"/>
      <c r="G204" s="122"/>
      <c r="H204" s="207"/>
      <c r="I204" s="143"/>
    </row>
    <row r="205" spans="2:11" ht="12.75">
      <c r="B205" s="121"/>
      <c r="C205" s="122"/>
      <c r="D205" s="122"/>
      <c r="E205" s="208"/>
      <c r="F205" s="199"/>
      <c r="G205" s="122"/>
      <c r="H205" s="207"/>
      <c r="I205" s="143"/>
      <c r="J205" s="125"/>
      <c r="K205" s="125"/>
    </row>
    <row r="206" spans="2:9" ht="12.75">
      <c r="B206" s="121"/>
      <c r="C206" s="122"/>
      <c r="D206" s="122"/>
      <c r="E206" s="122"/>
      <c r="F206" s="122"/>
      <c r="G206" s="122"/>
      <c r="H206" s="122"/>
      <c r="I206" s="143"/>
    </row>
    <row r="207" spans="2:9" ht="12.75">
      <c r="B207" s="121"/>
      <c r="C207" s="122"/>
      <c r="D207" s="122"/>
      <c r="E207" s="122"/>
      <c r="F207" s="122"/>
      <c r="G207" s="122"/>
      <c r="H207" s="122"/>
      <c r="I207" s="124"/>
    </row>
    <row r="208" spans="1:9" ht="12.75">
      <c r="A208" s="122"/>
      <c r="B208" s="121"/>
      <c r="C208" s="122"/>
      <c r="D208" s="122"/>
      <c r="E208" s="122"/>
      <c r="F208" s="122"/>
      <c r="G208" s="122"/>
      <c r="H208" s="122"/>
      <c r="I208" s="143"/>
    </row>
    <row r="209" spans="1:9" ht="12.75">
      <c r="A209" s="122"/>
      <c r="B209" s="121"/>
      <c r="C209" s="122"/>
      <c r="D209" s="122"/>
      <c r="E209" s="122"/>
      <c r="F209" s="122"/>
      <c r="G209" s="122"/>
      <c r="H209" s="122"/>
      <c r="I209" s="143"/>
    </row>
    <row r="210" spans="1:9" ht="12.75">
      <c r="A210" s="122"/>
      <c r="B210" s="121"/>
      <c r="C210" s="122"/>
      <c r="D210" s="122"/>
      <c r="E210" s="122"/>
      <c r="F210" s="122"/>
      <c r="G210" s="122"/>
      <c r="H210" s="122"/>
      <c r="I210" s="143"/>
    </row>
    <row r="211" spans="1:9" ht="12.75">
      <c r="A211" s="122"/>
      <c r="B211" s="121"/>
      <c r="C211" s="122"/>
      <c r="D211" s="122"/>
      <c r="E211" s="123"/>
      <c r="F211" s="122"/>
      <c r="G211" s="122"/>
      <c r="H211" s="122"/>
      <c r="I211" s="143"/>
    </row>
    <row r="212" spans="1:9" ht="13.5" thickBot="1">
      <c r="A212" s="122"/>
      <c r="B212" s="121"/>
      <c r="C212" s="122"/>
      <c r="D212" s="122"/>
      <c r="E212" s="123" t="s">
        <v>43</v>
      </c>
      <c r="F212" s="122"/>
      <c r="G212" s="122"/>
      <c r="H212" s="122"/>
      <c r="I212" s="209">
        <f>I181-I185+I193+I202-I207</f>
        <v>206274.28</v>
      </c>
    </row>
    <row r="213" spans="2:9" ht="13.5" thickTop="1">
      <c r="B213" s="121"/>
      <c r="C213" s="122"/>
      <c r="D213" s="122"/>
      <c r="E213" s="122"/>
      <c r="F213" s="122"/>
      <c r="G213" s="122"/>
      <c r="H213" s="122"/>
      <c r="I213" s="143"/>
    </row>
    <row r="214" spans="2:9" ht="12.75">
      <c r="B214" s="121"/>
      <c r="C214" s="122"/>
      <c r="D214" s="122"/>
      <c r="E214" s="122"/>
      <c r="F214" s="122"/>
      <c r="G214" s="122"/>
      <c r="H214" s="122"/>
      <c r="I214" s="143"/>
    </row>
    <row r="215" spans="2:9" ht="12.75">
      <c r="B215" s="121"/>
      <c r="C215" s="122"/>
      <c r="D215" s="122"/>
      <c r="E215" s="122"/>
      <c r="F215" s="122"/>
      <c r="G215" s="122"/>
      <c r="H215" s="122"/>
      <c r="I215" s="210"/>
    </row>
    <row r="216" spans="2:9" ht="13.5" thickBot="1">
      <c r="B216" s="147"/>
      <c r="C216" s="148"/>
      <c r="D216" s="148"/>
      <c r="E216" s="148"/>
      <c r="F216" s="148"/>
      <c r="G216" s="148"/>
      <c r="H216" s="148"/>
      <c r="I216" s="160"/>
    </row>
    <row r="217" ht="13.5" thickTop="1"/>
    <row r="221" ht="13.5" customHeight="1"/>
    <row r="223" spans="5:9" ht="22.5">
      <c r="E223" s="302" t="s">
        <v>0</v>
      </c>
      <c r="F223" s="302"/>
      <c r="G223" s="302"/>
      <c r="H223" s="302"/>
      <c r="I223" s="302"/>
    </row>
    <row r="224" spans="5:11" ht="12.75">
      <c r="E224" s="303" t="s">
        <v>4</v>
      </c>
      <c r="F224" s="303"/>
      <c r="G224" s="303"/>
      <c r="H224" s="303"/>
      <c r="I224" s="303"/>
      <c r="J224" s="119"/>
      <c r="K224" s="119"/>
    </row>
    <row r="225" spans="5:9" ht="12.75">
      <c r="E225" s="315" t="s">
        <v>143</v>
      </c>
      <c r="F225" s="315"/>
      <c r="G225" s="315"/>
      <c r="H225" s="315"/>
      <c r="I225" s="315"/>
    </row>
    <row r="226" spans="5:9" ht="22.5" customHeight="1">
      <c r="E226" s="316"/>
      <c r="F226" s="317"/>
      <c r="G226" s="317"/>
      <c r="H226" s="317"/>
      <c r="I226" s="317"/>
    </row>
    <row r="228" ht="12.75">
      <c r="J228" s="125"/>
    </row>
    <row r="229" ht="13.5" thickBot="1"/>
    <row r="230" spans="1:11" s="119" customFormat="1" ht="14.25" thickBot="1" thickTop="1">
      <c r="A230" s="115"/>
      <c r="B230" s="161" t="s">
        <v>37</v>
      </c>
      <c r="C230" s="312"/>
      <c r="D230" s="313"/>
      <c r="E230" s="312" t="s">
        <v>38</v>
      </c>
      <c r="F230" s="314"/>
      <c r="G230" s="313"/>
      <c r="H230" s="161" t="s">
        <v>39</v>
      </c>
      <c r="I230" s="161" t="s">
        <v>1</v>
      </c>
      <c r="J230" s="115"/>
      <c r="K230" s="115"/>
    </row>
    <row r="231" spans="1:9" ht="13.5" thickTop="1">
      <c r="A231" s="119"/>
      <c r="B231" s="150"/>
      <c r="C231" s="151"/>
      <c r="D231" s="151"/>
      <c r="E231" s="151"/>
      <c r="F231" s="151"/>
      <c r="G231" s="151"/>
      <c r="H231" s="151"/>
      <c r="I231" s="152"/>
    </row>
    <row r="232" spans="2:9" ht="12.75">
      <c r="B232" s="121"/>
      <c r="C232" s="211" t="s">
        <v>40</v>
      </c>
      <c r="D232" s="122"/>
      <c r="E232" s="122"/>
      <c r="F232" s="122"/>
      <c r="G232" s="122"/>
      <c r="H232" s="122"/>
      <c r="I232" s="212">
        <v>455637.66</v>
      </c>
    </row>
    <row r="233" spans="2:9" ht="12.75">
      <c r="B233" s="121"/>
      <c r="C233" s="122"/>
      <c r="D233" s="122"/>
      <c r="E233" s="122"/>
      <c r="F233" s="122"/>
      <c r="G233" s="122"/>
      <c r="H233" s="122"/>
      <c r="I233" s="213"/>
    </row>
    <row r="234" spans="2:9" ht="12.75">
      <c r="B234" s="140"/>
      <c r="C234" s="250"/>
      <c r="D234" s="190"/>
      <c r="E234" s="122"/>
      <c r="F234" s="122"/>
      <c r="G234" s="128"/>
      <c r="H234" s="122"/>
      <c r="I234" s="213"/>
    </row>
    <row r="235" spans="2:9" ht="12.75">
      <c r="B235" s="121"/>
      <c r="C235" s="122"/>
      <c r="D235" s="122"/>
      <c r="E235" s="211"/>
      <c r="F235" s="122"/>
      <c r="G235" s="122"/>
      <c r="H235" s="122"/>
      <c r="I235" s="146"/>
    </row>
    <row r="236" spans="2:9" ht="12.75">
      <c r="B236" s="121"/>
      <c r="C236" s="211" t="s">
        <v>82</v>
      </c>
      <c r="D236" s="122"/>
      <c r="E236" s="122"/>
      <c r="F236" s="122"/>
      <c r="G236" s="122"/>
      <c r="H236" s="122"/>
      <c r="I236" s="213">
        <f>G238</f>
        <v>9000</v>
      </c>
    </row>
    <row r="237" spans="2:9" ht="12.75">
      <c r="B237" s="121"/>
      <c r="C237" s="211"/>
      <c r="D237" s="122"/>
      <c r="E237" s="122"/>
      <c r="F237" s="122"/>
      <c r="G237" s="122"/>
      <c r="H237" s="122"/>
      <c r="I237" s="213"/>
    </row>
    <row r="238" spans="2:9" ht="12.75">
      <c r="B238" s="140">
        <v>40914</v>
      </c>
      <c r="C238" s="250"/>
      <c r="D238" s="190"/>
      <c r="E238" s="122" t="s">
        <v>146</v>
      </c>
      <c r="F238" s="122"/>
      <c r="G238" s="128">
        <v>9000</v>
      </c>
      <c r="H238" s="122"/>
      <c r="I238" s="213"/>
    </row>
    <row r="239" spans="2:9" ht="12.75">
      <c r="B239" s="140"/>
      <c r="C239" s="214"/>
      <c r="D239" s="122"/>
      <c r="E239" s="122"/>
      <c r="F239" s="142"/>
      <c r="G239" s="122"/>
      <c r="H239" s="122"/>
      <c r="I239" s="146"/>
    </row>
    <row r="240" spans="2:9" ht="12.75">
      <c r="B240" s="140"/>
      <c r="C240" s="214" t="s">
        <v>83</v>
      </c>
      <c r="D240" s="122"/>
      <c r="E240" s="122"/>
      <c r="F240" s="122"/>
      <c r="G240" s="122"/>
      <c r="H240" s="122"/>
      <c r="I240" s="215">
        <v>0</v>
      </c>
    </row>
    <row r="241" spans="2:9" ht="12.75">
      <c r="B241" s="140"/>
      <c r="C241" s="214"/>
      <c r="D241" s="122"/>
      <c r="E241" s="122"/>
      <c r="F241" s="142"/>
      <c r="G241" s="122"/>
      <c r="H241" s="122"/>
      <c r="I241" s="146"/>
    </row>
    <row r="242" spans="2:9" ht="12.75">
      <c r="B242" s="140"/>
      <c r="C242" s="216"/>
      <c r="D242" s="122"/>
      <c r="E242" s="122"/>
      <c r="F242" s="142"/>
      <c r="G242" s="122"/>
      <c r="H242" s="122"/>
      <c r="I242" s="146"/>
    </row>
    <row r="243" spans="2:9" ht="12.75">
      <c r="B243" s="140"/>
      <c r="C243" s="211"/>
      <c r="D243" s="122"/>
      <c r="E243" s="122"/>
      <c r="F243" s="142"/>
      <c r="G243" s="122"/>
      <c r="H243" s="122"/>
      <c r="I243" s="146"/>
    </row>
    <row r="244" spans="2:9" ht="12.75">
      <c r="B244" s="140"/>
      <c r="C244" s="211" t="s">
        <v>83</v>
      </c>
      <c r="D244" s="122"/>
      <c r="E244" s="122"/>
      <c r="F244" s="142"/>
      <c r="G244" s="122"/>
      <c r="H244" s="122"/>
      <c r="I244" s="124">
        <f>SUM(G245:G249)</f>
        <v>23946</v>
      </c>
    </row>
    <row r="245" spans="2:9" ht="12.75">
      <c r="B245" s="217"/>
      <c r="C245" s="122"/>
      <c r="D245" s="198"/>
      <c r="E245" s="122"/>
      <c r="F245" s="142"/>
      <c r="G245" s="122"/>
      <c r="H245" s="122"/>
      <c r="I245" s="146"/>
    </row>
    <row r="246" spans="2:9" ht="12.75">
      <c r="B246" s="236">
        <v>40963</v>
      </c>
      <c r="C246" s="251"/>
      <c r="D246" s="198"/>
      <c r="E246" s="252" t="s">
        <v>147</v>
      </c>
      <c r="F246" s="142"/>
      <c r="G246" s="253">
        <v>23000</v>
      </c>
      <c r="H246" s="122"/>
      <c r="I246" s="146"/>
    </row>
    <row r="247" spans="2:9" ht="12.75">
      <c r="B247" s="236">
        <v>40998</v>
      </c>
      <c r="C247" s="251"/>
      <c r="D247" s="198"/>
      <c r="E247" s="252" t="s">
        <v>148</v>
      </c>
      <c r="F247" s="142"/>
      <c r="G247" s="253">
        <v>946</v>
      </c>
      <c r="H247" s="122"/>
      <c r="I247" s="146"/>
    </row>
    <row r="248" spans="2:9" ht="12.75">
      <c r="B248" s="217"/>
      <c r="C248" s="122"/>
      <c r="D248" s="198"/>
      <c r="E248" s="122"/>
      <c r="F248" s="142"/>
      <c r="G248" s="122"/>
      <c r="H248" s="122"/>
      <c r="I248" s="146"/>
    </row>
    <row r="249" spans="2:9" ht="12.75">
      <c r="B249" s="217"/>
      <c r="C249" s="122"/>
      <c r="D249" s="199"/>
      <c r="E249" s="122"/>
      <c r="F249" s="142"/>
      <c r="G249" s="122"/>
      <c r="H249" s="122"/>
      <c r="I249" s="146"/>
    </row>
    <row r="250" spans="2:9" ht="12.75">
      <c r="B250" s="140"/>
      <c r="C250" s="211"/>
      <c r="D250" s="122"/>
      <c r="E250" s="122"/>
      <c r="F250" s="122"/>
      <c r="G250" s="122"/>
      <c r="H250" s="122"/>
      <c r="I250" s="146"/>
    </row>
    <row r="251" spans="2:9" ht="12.75">
      <c r="B251" s="140"/>
      <c r="C251" s="214"/>
      <c r="D251" s="122"/>
      <c r="E251" s="122"/>
      <c r="F251" s="142"/>
      <c r="G251" s="122"/>
      <c r="H251" s="122"/>
      <c r="I251" s="146"/>
    </row>
    <row r="252" spans="2:9" ht="12.75">
      <c r="B252" s="140"/>
      <c r="C252" s="214" t="s">
        <v>85</v>
      </c>
      <c r="D252" s="122"/>
      <c r="E252" s="122"/>
      <c r="F252" s="142"/>
      <c r="G252" s="122"/>
      <c r="H252" s="122"/>
      <c r="I252" s="146">
        <f>SUM(H253:H262)</f>
        <v>0</v>
      </c>
    </row>
    <row r="253" spans="2:9" ht="12.75">
      <c r="B253" s="140"/>
      <c r="C253" s="218"/>
      <c r="D253" s="198"/>
      <c r="E253" s="122"/>
      <c r="F253" s="142"/>
      <c r="G253" s="122"/>
      <c r="H253" s="128"/>
      <c r="I253" s="143"/>
    </row>
    <row r="254" spans="2:9" ht="12.75">
      <c r="B254" s="140"/>
      <c r="C254" s="218"/>
      <c r="D254" s="198"/>
      <c r="E254" s="172"/>
      <c r="F254" s="142"/>
      <c r="G254" s="122"/>
      <c r="H254" s="128"/>
      <c r="I254" s="143"/>
    </row>
    <row r="255" spans="2:9" ht="12.75">
      <c r="B255" s="140"/>
      <c r="C255" s="219"/>
      <c r="D255" s="198"/>
      <c r="E255" s="172"/>
      <c r="F255" s="142"/>
      <c r="G255" s="122"/>
      <c r="H255" s="128"/>
      <c r="I255" s="143"/>
    </row>
    <row r="256" spans="2:9" ht="12.75">
      <c r="B256" s="140"/>
      <c r="C256" s="219"/>
      <c r="D256" s="198"/>
      <c r="E256" s="200"/>
      <c r="F256" s="142"/>
      <c r="G256" s="122"/>
      <c r="H256" s="128"/>
      <c r="I256" s="143"/>
    </row>
    <row r="257" spans="2:9" ht="12.75">
      <c r="B257" s="140"/>
      <c r="C257" s="219"/>
      <c r="D257" s="198"/>
      <c r="E257" s="200"/>
      <c r="F257" s="142"/>
      <c r="G257" s="122"/>
      <c r="H257" s="128"/>
      <c r="I257" s="143"/>
    </row>
    <row r="258" spans="2:9" ht="12.75">
      <c r="B258" s="140"/>
      <c r="C258" s="218"/>
      <c r="D258" s="198"/>
      <c r="E258" s="200"/>
      <c r="F258" s="142"/>
      <c r="G258" s="122"/>
      <c r="H258" s="128"/>
      <c r="I258" s="143"/>
    </row>
    <row r="259" spans="2:9" ht="12.75">
      <c r="B259" s="140"/>
      <c r="C259" s="218"/>
      <c r="D259" s="198"/>
      <c r="E259" s="200"/>
      <c r="F259" s="204"/>
      <c r="G259" s="122"/>
      <c r="H259" s="128"/>
      <c r="I259" s="143"/>
    </row>
    <row r="260" spans="2:9" ht="12.75">
      <c r="B260" s="140"/>
      <c r="C260" s="208"/>
      <c r="D260" s="198"/>
      <c r="E260" s="200"/>
      <c r="F260" s="204"/>
      <c r="G260" s="122"/>
      <c r="H260" s="128"/>
      <c r="I260" s="146"/>
    </row>
    <row r="261" spans="2:9" ht="12.75">
      <c r="B261" s="140"/>
      <c r="C261" s="208"/>
      <c r="D261" s="198"/>
      <c r="E261" s="200"/>
      <c r="F261" s="204"/>
      <c r="G261" s="122"/>
      <c r="H261" s="128"/>
      <c r="I261" s="143"/>
    </row>
    <row r="262" spans="2:11" ht="12.75">
      <c r="B262" s="140"/>
      <c r="C262" s="122"/>
      <c r="D262" s="122"/>
      <c r="E262" s="200"/>
      <c r="F262" s="122"/>
      <c r="G262" s="122"/>
      <c r="H262" s="220"/>
      <c r="I262" s="143"/>
      <c r="J262" s="125"/>
      <c r="K262" s="125"/>
    </row>
    <row r="263" spans="2:9" ht="12.75">
      <c r="B263" s="121"/>
      <c r="C263" s="122"/>
      <c r="D263" s="122"/>
      <c r="E263" s="164"/>
      <c r="F263" s="122"/>
      <c r="G263" s="122"/>
      <c r="H263" s="128"/>
      <c r="I263" s="143"/>
    </row>
    <row r="264" spans="2:9" ht="12.75">
      <c r="B264" s="121"/>
      <c r="C264" s="122"/>
      <c r="D264" s="122"/>
      <c r="E264" s="122"/>
      <c r="F264" s="122"/>
      <c r="G264" s="122"/>
      <c r="H264" s="128"/>
      <c r="I264" s="143"/>
    </row>
    <row r="265" spans="2:9" ht="12.75">
      <c r="B265" s="121"/>
      <c r="C265" s="122"/>
      <c r="D265" s="122"/>
      <c r="E265" s="123"/>
      <c r="F265" s="122"/>
      <c r="G265" s="122"/>
      <c r="H265" s="128"/>
      <c r="I265" s="146"/>
    </row>
    <row r="266" spans="2:9" ht="12.75">
      <c r="B266" s="121"/>
      <c r="C266" s="122"/>
      <c r="D266" s="122"/>
      <c r="E266" s="123"/>
      <c r="F266" s="122"/>
      <c r="G266" s="122"/>
      <c r="H266" s="128"/>
      <c r="I266" s="143"/>
    </row>
    <row r="267" spans="2:9" ht="12.75">
      <c r="B267" s="121"/>
      <c r="C267" s="122"/>
      <c r="D267" s="122"/>
      <c r="E267" s="123"/>
      <c r="F267" s="122"/>
      <c r="G267" s="122"/>
      <c r="H267" s="122"/>
      <c r="I267" s="143"/>
    </row>
    <row r="268" spans="2:9" ht="12.75">
      <c r="B268" s="121"/>
      <c r="C268" s="122"/>
      <c r="D268" s="122"/>
      <c r="E268" s="123"/>
      <c r="F268" s="122"/>
      <c r="G268" s="122"/>
      <c r="H268" s="122"/>
      <c r="I268" s="143"/>
    </row>
    <row r="269" spans="2:9" ht="13.5" thickBot="1">
      <c r="B269" s="121"/>
      <c r="C269" s="122"/>
      <c r="D269" s="122"/>
      <c r="E269" s="123" t="s">
        <v>43</v>
      </c>
      <c r="F269" s="122"/>
      <c r="G269" s="122"/>
      <c r="H269" s="122"/>
      <c r="I269" s="221">
        <f>I232-I236-I240-I244</f>
        <v>422691.66</v>
      </c>
    </row>
    <row r="270" spans="2:9" ht="13.5" thickTop="1">
      <c r="B270" s="121"/>
      <c r="C270" s="122"/>
      <c r="D270" s="122"/>
      <c r="E270" s="122"/>
      <c r="F270" s="122"/>
      <c r="G270" s="122"/>
      <c r="H270" s="122"/>
      <c r="I270" s="143"/>
    </row>
    <row r="271" spans="2:9" ht="12.75">
      <c r="B271" s="121"/>
      <c r="C271" s="122"/>
      <c r="D271" s="122"/>
      <c r="E271" s="122"/>
      <c r="F271" s="122"/>
      <c r="G271" s="122"/>
      <c r="H271" s="122"/>
      <c r="I271" s="143"/>
    </row>
    <row r="272" spans="2:9" ht="12.75">
      <c r="B272" s="121"/>
      <c r="C272" s="122"/>
      <c r="D272" s="122"/>
      <c r="E272" s="122"/>
      <c r="F272" s="122"/>
      <c r="G272" s="122"/>
      <c r="H272" s="122"/>
      <c r="I272" s="143"/>
    </row>
    <row r="273" spans="2:9" ht="13.5" thickBot="1">
      <c r="B273" s="147"/>
      <c r="C273" s="148"/>
      <c r="D273" s="148"/>
      <c r="E273" s="148"/>
      <c r="F273" s="148"/>
      <c r="G273" s="148"/>
      <c r="H273" s="148"/>
      <c r="I273" s="160"/>
    </row>
    <row r="274" ht="13.5" thickTop="1"/>
    <row r="277" spans="5:11" ht="22.5">
      <c r="E277" s="302" t="s">
        <v>0</v>
      </c>
      <c r="F277" s="302"/>
      <c r="G277" s="302"/>
      <c r="H277" s="302"/>
      <c r="I277" s="302"/>
      <c r="J277" s="119"/>
      <c r="K277" s="119"/>
    </row>
    <row r="278" spans="5:9" ht="12.75">
      <c r="E278" s="303" t="s">
        <v>4</v>
      </c>
      <c r="F278" s="303"/>
      <c r="G278" s="303"/>
      <c r="H278" s="303"/>
      <c r="I278" s="303"/>
    </row>
    <row r="279" spans="5:10" ht="12.75">
      <c r="E279" s="315" t="s">
        <v>143</v>
      </c>
      <c r="F279" s="315"/>
      <c r="G279" s="315"/>
      <c r="H279" s="315"/>
      <c r="I279" s="315"/>
      <c r="J279" s="125"/>
    </row>
    <row r="280" spans="5:10" ht="12.75">
      <c r="E280" s="305"/>
      <c r="F280" s="303"/>
      <c r="G280" s="303"/>
      <c r="H280" s="303"/>
      <c r="I280" s="303"/>
      <c r="J280" s="125"/>
    </row>
    <row r="281" ht="12.75">
      <c r="J281" s="125"/>
    </row>
    <row r="282" spans="5:10" ht="12.75">
      <c r="E282" s="303"/>
      <c r="F282" s="303"/>
      <c r="G282" s="303"/>
      <c r="J282" s="125"/>
    </row>
    <row r="283" ht="13.5" thickBot="1"/>
    <row r="284" spans="1:11" s="119" customFormat="1" ht="14.25" thickBot="1" thickTop="1">
      <c r="A284" s="115"/>
      <c r="B284" s="161" t="s">
        <v>37</v>
      </c>
      <c r="C284" s="312"/>
      <c r="D284" s="313"/>
      <c r="E284" s="312" t="s">
        <v>38</v>
      </c>
      <c r="F284" s="314"/>
      <c r="G284" s="313"/>
      <c r="H284" s="161" t="s">
        <v>39</v>
      </c>
      <c r="I284" s="161" t="s">
        <v>1</v>
      </c>
      <c r="J284" s="115"/>
      <c r="K284" s="115"/>
    </row>
    <row r="285" spans="1:9" ht="13.5" thickTop="1">
      <c r="A285" s="119"/>
      <c r="B285" s="150"/>
      <c r="C285" s="151"/>
      <c r="D285" s="151"/>
      <c r="E285" s="151"/>
      <c r="F285" s="151"/>
      <c r="G285" s="151"/>
      <c r="H285" s="151"/>
      <c r="I285" s="152"/>
    </row>
    <row r="286" spans="2:9" ht="15">
      <c r="B286" s="121"/>
      <c r="C286" s="122"/>
      <c r="D286" s="122"/>
      <c r="E286" s="123" t="s">
        <v>40</v>
      </c>
      <c r="F286" s="122"/>
      <c r="G286" s="122"/>
      <c r="H286" s="122"/>
      <c r="I286" s="254">
        <v>415145.43</v>
      </c>
    </row>
    <row r="287" spans="2:9" ht="12.75">
      <c r="B287" s="121"/>
      <c r="C287" s="122"/>
      <c r="D287" s="122"/>
      <c r="E287" s="123"/>
      <c r="F287" s="122"/>
      <c r="G287" s="122"/>
      <c r="H287" s="122"/>
      <c r="I287" s="124"/>
    </row>
    <row r="288" spans="2:9" ht="12.75">
      <c r="B288" s="121"/>
      <c r="C288" s="122"/>
      <c r="D288" s="122"/>
      <c r="E288" s="123"/>
      <c r="F288" s="122"/>
      <c r="G288" s="122"/>
      <c r="H288" s="122"/>
      <c r="I288" s="124"/>
    </row>
    <row r="289" spans="2:9" ht="12.75">
      <c r="B289" s="121"/>
      <c r="C289" s="122"/>
      <c r="D289" s="122"/>
      <c r="E289" s="123"/>
      <c r="F289" s="122"/>
      <c r="G289" s="122"/>
      <c r="H289" s="122"/>
      <c r="I289" s="124"/>
    </row>
    <row r="290" spans="2:9" ht="12.75">
      <c r="B290" s="121"/>
      <c r="C290" s="122"/>
      <c r="D290" s="122"/>
      <c r="E290" s="164"/>
      <c r="F290" s="122"/>
      <c r="G290" s="122"/>
      <c r="H290" s="122"/>
      <c r="I290" s="143"/>
    </row>
    <row r="291" spans="2:9" ht="12.75">
      <c r="B291" s="222"/>
      <c r="D291" s="122"/>
      <c r="E291" s="211" t="s">
        <v>86</v>
      </c>
      <c r="F291" s="122"/>
      <c r="G291" s="122"/>
      <c r="H291" s="122"/>
      <c r="I291" s="146">
        <v>113300.5</v>
      </c>
    </row>
    <row r="292" spans="2:9" ht="12.75">
      <c r="B292" s="223"/>
      <c r="C292" s="293"/>
      <c r="D292" s="293"/>
      <c r="E292" s="190"/>
      <c r="F292" s="122"/>
      <c r="G292" s="122"/>
      <c r="H292" s="128"/>
      <c r="I292" s="124"/>
    </row>
    <row r="293" spans="2:9" ht="12.75">
      <c r="B293" s="224"/>
      <c r="C293" s="293"/>
      <c r="D293" s="293"/>
      <c r="E293" s="190"/>
      <c r="F293" s="122"/>
      <c r="G293" s="122"/>
      <c r="H293" s="128"/>
      <c r="I293" s="143"/>
    </row>
    <row r="294" spans="2:9" ht="12.75">
      <c r="B294" s="224"/>
      <c r="C294" s="293"/>
      <c r="D294" s="293"/>
      <c r="E294" s="190"/>
      <c r="F294" s="122"/>
      <c r="G294" s="122"/>
      <c r="H294" s="128"/>
      <c r="I294" s="143"/>
    </row>
    <row r="295" spans="2:9" ht="12.75">
      <c r="B295" s="224"/>
      <c r="C295" s="293"/>
      <c r="D295" s="293"/>
      <c r="E295" s="225"/>
      <c r="F295" s="122"/>
      <c r="G295" s="122"/>
      <c r="H295" s="220"/>
      <c r="I295" s="192"/>
    </row>
    <row r="296" spans="2:9" ht="12.75">
      <c r="B296" s="224"/>
      <c r="C296" s="293"/>
      <c r="D296" s="293"/>
      <c r="E296" s="211" t="s">
        <v>82</v>
      </c>
      <c r="F296" s="122"/>
      <c r="G296" s="122"/>
      <c r="H296" s="220"/>
      <c r="I296" s="192">
        <v>0</v>
      </c>
    </row>
    <row r="297" spans="2:9" ht="12.75">
      <c r="B297" s="206"/>
      <c r="D297" s="198"/>
      <c r="E297" s="198"/>
      <c r="H297" s="220"/>
      <c r="I297" s="192"/>
    </row>
    <row r="298" spans="2:9" ht="12.75">
      <c r="B298" s="206"/>
      <c r="E298" s="198"/>
      <c r="H298" s="220"/>
      <c r="I298" s="192"/>
    </row>
    <row r="299" ht="12.75">
      <c r="I299" s="192"/>
    </row>
    <row r="300" spans="2:9" ht="12.75">
      <c r="B300" s="224"/>
      <c r="C300" s="293"/>
      <c r="D300" s="293"/>
      <c r="E300" s="190"/>
      <c r="F300" s="122"/>
      <c r="G300" s="122"/>
      <c r="H300" s="220"/>
      <c r="I300" s="192"/>
    </row>
    <row r="301" spans="2:9" ht="12.75">
      <c r="B301" s="224"/>
      <c r="C301" s="293"/>
      <c r="D301" s="293"/>
      <c r="E301" s="225"/>
      <c r="F301" s="122"/>
      <c r="G301" s="122"/>
      <c r="H301" s="220"/>
      <c r="I301" s="192"/>
    </row>
    <row r="302" spans="2:9" ht="12.75">
      <c r="B302" s="224"/>
      <c r="C302" s="293"/>
      <c r="D302" s="293"/>
      <c r="E302" s="214" t="s">
        <v>85</v>
      </c>
      <c r="F302" s="122"/>
      <c r="G302" s="122"/>
      <c r="H302" s="220"/>
      <c r="I302" s="146">
        <f>SUM(H303:H304)</f>
        <v>0</v>
      </c>
    </row>
    <row r="303" spans="2:9" ht="12.75">
      <c r="B303" s="206"/>
      <c r="C303" s="293"/>
      <c r="D303" s="293"/>
      <c r="E303" s="198"/>
      <c r="G303" s="220"/>
      <c r="H303" s="130"/>
      <c r="I303" s="143"/>
    </row>
    <row r="304" spans="2:9" ht="12.75">
      <c r="B304" s="140"/>
      <c r="C304" s="293"/>
      <c r="D304" s="293"/>
      <c r="E304" s="190"/>
      <c r="F304" s="122"/>
      <c r="G304" s="122"/>
      <c r="H304" s="220"/>
      <c r="I304" s="143"/>
    </row>
    <row r="305" spans="2:9" ht="12.75">
      <c r="B305" s="140"/>
      <c r="C305" s="293"/>
      <c r="D305" s="293"/>
      <c r="E305" s="190"/>
      <c r="F305" s="122"/>
      <c r="G305" s="122"/>
      <c r="H305" s="220"/>
      <c r="I305" s="143"/>
    </row>
    <row r="306" spans="2:9" ht="12.75">
      <c r="B306" s="140"/>
      <c r="C306" s="293"/>
      <c r="D306" s="293"/>
      <c r="E306" s="190"/>
      <c r="F306" s="122"/>
      <c r="G306" s="122"/>
      <c r="H306" s="220"/>
      <c r="I306" s="143"/>
    </row>
    <row r="307" spans="2:9" ht="12.75">
      <c r="B307" s="140"/>
      <c r="C307" s="293"/>
      <c r="D307" s="293"/>
      <c r="E307" s="190"/>
      <c r="F307" s="122"/>
      <c r="G307" s="122"/>
      <c r="H307" s="220"/>
      <c r="I307" s="143"/>
    </row>
    <row r="308" spans="2:9" ht="12.75">
      <c r="B308" s="140"/>
      <c r="C308" s="293"/>
      <c r="D308" s="293"/>
      <c r="E308" s="190"/>
      <c r="F308" s="122"/>
      <c r="G308" s="122"/>
      <c r="H308" s="220"/>
      <c r="I308" s="143"/>
    </row>
    <row r="309" spans="2:9" ht="12.75">
      <c r="B309" s="140"/>
      <c r="C309" s="293"/>
      <c r="D309" s="293"/>
      <c r="E309" s="190"/>
      <c r="F309" s="122"/>
      <c r="G309" s="122"/>
      <c r="H309" s="220"/>
      <c r="I309" s="143"/>
    </row>
    <row r="310" spans="2:9" ht="12.75">
      <c r="B310" s="140"/>
      <c r="C310" s="293"/>
      <c r="D310" s="293"/>
      <c r="E310" s="190"/>
      <c r="F310" s="122"/>
      <c r="G310" s="122"/>
      <c r="H310" s="220"/>
      <c r="I310" s="143"/>
    </row>
    <row r="311" spans="2:9" ht="12.75">
      <c r="B311" s="121"/>
      <c r="C311" s="293"/>
      <c r="D311" s="293"/>
      <c r="F311" s="122"/>
      <c r="G311" s="122"/>
      <c r="H311" s="220"/>
      <c r="I311" s="143"/>
    </row>
    <row r="312" spans="2:11" ht="12.75">
      <c r="B312" s="121"/>
      <c r="E312" s="164"/>
      <c r="F312" s="122"/>
      <c r="G312" s="122"/>
      <c r="H312" s="220"/>
      <c r="I312" s="146"/>
      <c r="K312" s="125"/>
    </row>
    <row r="313" spans="2:9" ht="12.75">
      <c r="B313" s="121"/>
      <c r="E313" s="122"/>
      <c r="F313" s="122"/>
      <c r="G313" s="122"/>
      <c r="H313" s="122"/>
      <c r="I313" s="143"/>
    </row>
    <row r="314" spans="2:9" ht="12.75">
      <c r="B314" s="121"/>
      <c r="E314" s="123"/>
      <c r="F314" s="122"/>
      <c r="G314" s="122"/>
      <c r="H314" s="122"/>
      <c r="I314" s="143"/>
    </row>
    <row r="315" spans="2:11" ht="12.75">
      <c r="B315" s="121"/>
      <c r="E315" s="123"/>
      <c r="F315" s="122"/>
      <c r="G315" s="122"/>
      <c r="H315" s="122"/>
      <c r="I315" s="143"/>
      <c r="J315" s="122"/>
      <c r="K315" s="122"/>
    </row>
    <row r="316" spans="2:9" ht="12.75">
      <c r="B316" s="121"/>
      <c r="C316" s="122"/>
      <c r="D316" s="122"/>
      <c r="E316" s="123"/>
      <c r="F316" s="122"/>
      <c r="G316" s="122"/>
      <c r="H316" s="122"/>
      <c r="I316" s="146"/>
    </row>
    <row r="317" spans="2:9" ht="12.75">
      <c r="B317" s="121"/>
      <c r="C317" s="122"/>
      <c r="D317" s="122"/>
      <c r="E317" s="123"/>
      <c r="F317" s="122"/>
      <c r="G317" s="122"/>
      <c r="H317" s="122"/>
      <c r="I317" s="143"/>
    </row>
    <row r="318" spans="2:9" ht="12.75">
      <c r="B318" s="121"/>
      <c r="C318" s="122"/>
      <c r="D318" s="122"/>
      <c r="E318" s="123"/>
      <c r="F318" s="122"/>
      <c r="G318" s="122"/>
      <c r="H318" s="122"/>
      <c r="I318" s="143"/>
    </row>
    <row r="319" spans="2:9" ht="13.5" thickBot="1">
      <c r="B319" s="121"/>
      <c r="C319" s="122"/>
      <c r="D319" s="122"/>
      <c r="E319" s="123" t="s">
        <v>43</v>
      </c>
      <c r="F319" s="122"/>
      <c r="G319" s="122"/>
      <c r="H319" s="122"/>
      <c r="I319" s="209">
        <f>I286-I291-I296+I302</f>
        <v>301844.93</v>
      </c>
    </row>
    <row r="320" spans="2:9" ht="13.5" thickTop="1">
      <c r="B320" s="121"/>
      <c r="C320" s="122"/>
      <c r="D320" s="122"/>
      <c r="E320" s="122"/>
      <c r="F320" s="122"/>
      <c r="G320" s="122"/>
      <c r="H320" s="122"/>
      <c r="I320" s="143"/>
    </row>
    <row r="321" spans="2:9" ht="13.5" thickBot="1">
      <c r="B321" s="147"/>
      <c r="C321" s="148"/>
      <c r="D321" s="148"/>
      <c r="E321" s="148"/>
      <c r="F321" s="148"/>
      <c r="G321" s="148"/>
      <c r="H321" s="148"/>
      <c r="I321" s="160"/>
    </row>
    <row r="322" ht="13.5" thickTop="1"/>
    <row r="332" spans="5:9" ht="22.5">
      <c r="E332" s="302" t="s">
        <v>0</v>
      </c>
      <c r="F332" s="302"/>
      <c r="G332" s="302"/>
      <c r="H332" s="302"/>
      <c r="I332" s="302"/>
    </row>
    <row r="333" spans="5:9" ht="12.75">
      <c r="E333" s="303" t="s">
        <v>4</v>
      </c>
      <c r="F333" s="303"/>
      <c r="G333" s="303"/>
      <c r="H333" s="303"/>
      <c r="I333" s="303"/>
    </row>
    <row r="334" spans="5:9" ht="12.75">
      <c r="E334" s="315" t="s">
        <v>143</v>
      </c>
      <c r="F334" s="315"/>
      <c r="G334" s="315"/>
      <c r="H334" s="315"/>
      <c r="I334" s="315"/>
    </row>
    <row r="335" spans="5:9" ht="12.75">
      <c r="E335" s="305"/>
      <c r="F335" s="305"/>
      <c r="G335" s="305"/>
      <c r="H335" s="305"/>
      <c r="I335" s="305"/>
    </row>
    <row r="337" spans="5:7" ht="12.75">
      <c r="E337" s="303"/>
      <c r="F337" s="303"/>
      <c r="G337" s="303"/>
    </row>
    <row r="338" ht="13.5" thickBot="1"/>
    <row r="339" spans="2:9" ht="14.25" thickBot="1" thickTop="1">
      <c r="B339" s="161" t="s">
        <v>37</v>
      </c>
      <c r="C339" s="312"/>
      <c r="D339" s="313"/>
      <c r="E339" s="312" t="s">
        <v>38</v>
      </c>
      <c r="F339" s="314"/>
      <c r="G339" s="313"/>
      <c r="H339" s="161" t="s">
        <v>39</v>
      </c>
      <c r="I339" s="161" t="s">
        <v>1</v>
      </c>
    </row>
    <row r="340" spans="1:9" ht="13.5" thickTop="1">
      <c r="A340" s="119"/>
      <c r="B340" s="150"/>
      <c r="C340" s="151"/>
      <c r="D340" s="151"/>
      <c r="E340" s="151"/>
      <c r="F340" s="151"/>
      <c r="G340" s="151"/>
      <c r="H340" s="151"/>
      <c r="I340" s="152"/>
    </row>
    <row r="341" spans="2:9" ht="12.75">
      <c r="B341" s="121"/>
      <c r="C341" s="122"/>
      <c r="D341" s="122"/>
      <c r="E341" s="123" t="s">
        <v>40</v>
      </c>
      <c r="F341" s="122"/>
      <c r="G341" s="122"/>
      <c r="H341" s="122"/>
      <c r="I341" s="226">
        <v>23695.83</v>
      </c>
    </row>
    <row r="342" spans="2:9" ht="12.75">
      <c r="B342" s="121"/>
      <c r="C342" s="122"/>
      <c r="D342" s="122"/>
      <c r="E342" s="123"/>
      <c r="F342" s="122"/>
      <c r="G342" s="122"/>
      <c r="H342" s="122"/>
      <c r="I342" s="124"/>
    </row>
    <row r="343" spans="2:9" ht="12.75">
      <c r="B343" s="121"/>
      <c r="C343" s="122"/>
      <c r="D343" s="122"/>
      <c r="E343" s="123"/>
      <c r="F343" s="122"/>
      <c r="G343" s="122"/>
      <c r="H343" s="122"/>
      <c r="I343" s="124"/>
    </row>
    <row r="344" spans="2:9" ht="12.75">
      <c r="B344" s="121"/>
      <c r="C344" s="122"/>
      <c r="D344" s="122"/>
      <c r="E344" s="123"/>
      <c r="F344" s="122"/>
      <c r="G344" s="122"/>
      <c r="H344" s="122"/>
      <c r="I344" s="124"/>
    </row>
    <row r="345" spans="2:9" ht="12.75">
      <c r="B345" s="121"/>
      <c r="C345" s="122"/>
      <c r="D345" s="122"/>
      <c r="E345" s="164"/>
      <c r="F345" s="122"/>
      <c r="G345" s="122"/>
      <c r="H345" s="122"/>
      <c r="I345" s="143"/>
    </row>
    <row r="346" spans="2:9" ht="12.75">
      <c r="B346" s="222"/>
      <c r="C346" s="122"/>
      <c r="D346" s="122"/>
      <c r="E346" s="211" t="s">
        <v>86</v>
      </c>
      <c r="F346" s="122"/>
      <c r="G346" s="122"/>
      <c r="H346" s="122"/>
      <c r="I346" s="146">
        <v>4900</v>
      </c>
    </row>
    <row r="347" spans="2:9" ht="12.75">
      <c r="B347" s="223"/>
      <c r="C347" s="293"/>
      <c r="D347" s="293"/>
      <c r="E347" s="190"/>
      <c r="F347" s="122"/>
      <c r="G347" s="122"/>
      <c r="H347" s="128"/>
      <c r="I347" s="124"/>
    </row>
    <row r="348" spans="2:9" ht="12.75">
      <c r="B348" s="224"/>
      <c r="C348" s="293"/>
      <c r="D348" s="293"/>
      <c r="E348" s="190"/>
      <c r="F348" s="122"/>
      <c r="G348" s="122"/>
      <c r="H348" s="128"/>
      <c r="I348" s="143"/>
    </row>
    <row r="349" spans="2:9" ht="12.75">
      <c r="B349" s="224"/>
      <c r="C349" s="293"/>
      <c r="D349" s="293"/>
      <c r="E349" s="190"/>
      <c r="F349" s="122"/>
      <c r="G349" s="122"/>
      <c r="H349" s="128"/>
      <c r="I349" s="143"/>
    </row>
    <row r="350" spans="2:9" ht="12.75">
      <c r="B350" s="224"/>
      <c r="C350" s="293"/>
      <c r="D350" s="293"/>
      <c r="E350" s="225"/>
      <c r="F350" s="122"/>
      <c r="G350" s="122"/>
      <c r="H350" s="220"/>
      <c r="I350" s="192"/>
    </row>
    <row r="351" spans="2:9" ht="12.75">
      <c r="B351" s="224"/>
      <c r="C351" s="293"/>
      <c r="D351" s="293"/>
      <c r="E351" s="211" t="s">
        <v>82</v>
      </c>
      <c r="F351" s="122"/>
      <c r="G351" s="122"/>
      <c r="H351" s="220"/>
      <c r="I351" s="192">
        <f>SUM(G352)</f>
        <v>0</v>
      </c>
    </row>
    <row r="352" spans="2:9" ht="12.75">
      <c r="B352" s="206"/>
      <c r="C352" s="293"/>
      <c r="D352" s="293"/>
      <c r="E352" s="198"/>
      <c r="F352" s="122"/>
      <c r="G352" s="220"/>
      <c r="H352" s="122"/>
      <c r="I352" s="192"/>
    </row>
    <row r="353" spans="2:9" ht="12.75">
      <c r="B353" s="224"/>
      <c r="C353" s="293"/>
      <c r="D353" s="293"/>
      <c r="E353" s="208"/>
      <c r="F353" s="122"/>
      <c r="G353" s="122"/>
      <c r="H353" s="220"/>
      <c r="I353" s="192"/>
    </row>
    <row r="354" spans="2:9" ht="12.75">
      <c r="B354" s="224"/>
      <c r="C354" s="293"/>
      <c r="D354" s="293"/>
      <c r="E354" s="190"/>
      <c r="F354" s="122"/>
      <c r="G354" s="122"/>
      <c r="H354" s="220"/>
      <c r="I354" s="192"/>
    </row>
    <row r="355" spans="2:9" ht="12.75">
      <c r="B355" s="224"/>
      <c r="C355" s="293"/>
      <c r="D355" s="293"/>
      <c r="E355" s="225"/>
      <c r="F355" s="122"/>
      <c r="G355" s="122"/>
      <c r="H355" s="220"/>
      <c r="I355" s="192"/>
    </row>
    <row r="356" spans="2:9" ht="12.75">
      <c r="B356" s="224"/>
      <c r="C356" s="293"/>
      <c r="D356" s="293"/>
      <c r="E356" s="214" t="s">
        <v>85</v>
      </c>
      <c r="F356" s="122"/>
      <c r="G356" s="122"/>
      <c r="H356" s="220"/>
      <c r="I356" s="146">
        <v>0</v>
      </c>
    </row>
    <row r="357" spans="2:9" ht="12.75">
      <c r="B357" s="224"/>
      <c r="C357" s="293"/>
      <c r="D357" s="293"/>
      <c r="E357" s="208"/>
      <c r="F357" s="198"/>
      <c r="G357" s="122"/>
      <c r="H357" s="220"/>
      <c r="I357" s="143"/>
    </row>
    <row r="358" spans="2:9" ht="12.75">
      <c r="B358" s="224"/>
      <c r="C358" s="293"/>
      <c r="D358" s="293"/>
      <c r="E358" s="208"/>
      <c r="F358" s="198"/>
      <c r="G358" s="122"/>
      <c r="H358" s="220"/>
      <c r="I358" s="143"/>
    </row>
    <row r="359" spans="2:9" ht="12.75">
      <c r="B359" s="224"/>
      <c r="C359" s="293"/>
      <c r="D359" s="293"/>
      <c r="E359" s="208"/>
      <c r="F359" s="198"/>
      <c r="G359" s="122"/>
      <c r="H359" s="220"/>
      <c r="I359" s="143"/>
    </row>
    <row r="360" spans="2:9" ht="12.75">
      <c r="B360" s="140"/>
      <c r="C360" s="293"/>
      <c r="D360" s="293"/>
      <c r="E360" s="190"/>
      <c r="F360" s="122"/>
      <c r="G360" s="122"/>
      <c r="H360" s="220"/>
      <c r="I360" s="143"/>
    </row>
    <row r="361" spans="2:9" ht="12.75">
      <c r="B361" s="140"/>
      <c r="C361" s="293"/>
      <c r="D361" s="293"/>
      <c r="E361" s="190"/>
      <c r="F361" s="122"/>
      <c r="G361" s="122"/>
      <c r="H361" s="220"/>
      <c r="I361" s="143"/>
    </row>
    <row r="362" spans="2:9" ht="12.75">
      <c r="B362" s="140"/>
      <c r="C362" s="293"/>
      <c r="D362" s="293"/>
      <c r="E362" s="190"/>
      <c r="F362" s="122"/>
      <c r="G362" s="122"/>
      <c r="H362" s="220"/>
      <c r="I362" s="143"/>
    </row>
    <row r="363" spans="2:9" ht="12.75">
      <c r="B363" s="140"/>
      <c r="C363" s="293"/>
      <c r="D363" s="293"/>
      <c r="E363" s="190"/>
      <c r="F363" s="122"/>
      <c r="G363" s="122"/>
      <c r="H363" s="220"/>
      <c r="I363" s="143"/>
    </row>
    <row r="364" spans="2:9" ht="12.75">
      <c r="B364" s="140"/>
      <c r="C364" s="293"/>
      <c r="D364" s="293"/>
      <c r="E364" s="190"/>
      <c r="F364" s="122"/>
      <c r="G364" s="122"/>
      <c r="H364" s="220"/>
      <c r="I364" s="143"/>
    </row>
    <row r="365" spans="2:9" ht="12.75">
      <c r="B365" s="140"/>
      <c r="C365" s="293"/>
      <c r="D365" s="293"/>
      <c r="E365" s="190"/>
      <c r="F365" s="122"/>
      <c r="G365" s="122"/>
      <c r="H365" s="220"/>
      <c r="I365" s="143"/>
    </row>
    <row r="366" spans="2:9" ht="12.75">
      <c r="B366" s="140"/>
      <c r="C366" s="293"/>
      <c r="D366" s="293"/>
      <c r="E366" s="190"/>
      <c r="F366" s="122"/>
      <c r="G366" s="122"/>
      <c r="H366" s="220"/>
      <c r="I366" s="143"/>
    </row>
    <row r="367" spans="2:9" ht="12.75">
      <c r="B367" s="121"/>
      <c r="C367" s="293"/>
      <c r="D367" s="293"/>
      <c r="E367" s="122"/>
      <c r="F367" s="122"/>
      <c r="G367" s="122"/>
      <c r="H367" s="220"/>
      <c r="I367" s="143"/>
    </row>
    <row r="368" spans="2:9" ht="12.75">
      <c r="B368" s="121"/>
      <c r="C368" s="122"/>
      <c r="D368" s="122"/>
      <c r="E368" s="164"/>
      <c r="F368" s="122"/>
      <c r="G368" s="122"/>
      <c r="H368" s="220"/>
      <c r="I368" s="146"/>
    </row>
    <row r="369" spans="2:9" ht="12.75">
      <c r="B369" s="121"/>
      <c r="C369" s="122"/>
      <c r="D369" s="122"/>
      <c r="E369" s="122"/>
      <c r="F369" s="122"/>
      <c r="G369" s="122"/>
      <c r="H369" s="122"/>
      <c r="I369" s="143"/>
    </row>
    <row r="370" spans="2:9" ht="12.75">
      <c r="B370" s="121"/>
      <c r="C370" s="122"/>
      <c r="D370" s="122"/>
      <c r="E370" s="123"/>
      <c r="F370" s="122"/>
      <c r="G370" s="122"/>
      <c r="H370" s="122"/>
      <c r="I370" s="143"/>
    </row>
    <row r="371" spans="2:9" ht="12.75">
      <c r="B371" s="121"/>
      <c r="C371" s="122"/>
      <c r="D371" s="122"/>
      <c r="E371" s="123"/>
      <c r="F371" s="122"/>
      <c r="G371" s="122"/>
      <c r="H371" s="122"/>
      <c r="I371" s="143"/>
    </row>
    <row r="372" spans="2:9" ht="12.75">
      <c r="B372" s="121"/>
      <c r="C372" s="122"/>
      <c r="D372" s="122"/>
      <c r="E372" s="123"/>
      <c r="F372" s="122"/>
      <c r="G372" s="122"/>
      <c r="H372" s="122"/>
      <c r="I372" s="146"/>
    </row>
    <row r="373" spans="2:9" ht="12.75">
      <c r="B373" s="121"/>
      <c r="C373" s="122"/>
      <c r="D373" s="122"/>
      <c r="E373" s="123"/>
      <c r="F373" s="122"/>
      <c r="G373" s="122"/>
      <c r="H373" s="122"/>
      <c r="I373" s="143"/>
    </row>
    <row r="374" spans="2:9" ht="12.75">
      <c r="B374" s="121"/>
      <c r="C374" s="122"/>
      <c r="D374" s="122"/>
      <c r="E374" s="123"/>
      <c r="F374" s="122"/>
      <c r="G374" s="122"/>
      <c r="H374" s="122"/>
      <c r="I374" s="143"/>
    </row>
    <row r="375" spans="2:9" ht="13.5" thickBot="1">
      <c r="B375" s="121"/>
      <c r="C375" s="122"/>
      <c r="D375" s="122"/>
      <c r="E375" s="123" t="s">
        <v>43</v>
      </c>
      <c r="F375" s="122"/>
      <c r="G375" s="122"/>
      <c r="H375" s="122"/>
      <c r="I375" s="209">
        <f>I341-I346-I351-I356</f>
        <v>18795.83</v>
      </c>
    </row>
    <row r="376" spans="2:9" ht="13.5" thickTop="1">
      <c r="B376" s="121"/>
      <c r="C376" s="122"/>
      <c r="D376" s="122"/>
      <c r="E376" s="122"/>
      <c r="F376" s="122"/>
      <c r="G376" s="122"/>
      <c r="H376" s="122"/>
      <c r="I376" s="143"/>
    </row>
    <row r="377" spans="2:9" ht="13.5" thickBot="1">
      <c r="B377" s="147"/>
      <c r="C377" s="148"/>
      <c r="D377" s="148"/>
      <c r="E377" s="148"/>
      <c r="F377" s="148"/>
      <c r="G377" s="148"/>
      <c r="H377" s="148"/>
      <c r="I377" s="160"/>
    </row>
    <row r="378" ht="13.5" thickTop="1"/>
    <row r="387" spans="5:9" ht="22.5">
      <c r="E387" s="302" t="s">
        <v>0</v>
      </c>
      <c r="F387" s="302"/>
      <c r="G387" s="302"/>
      <c r="H387" s="302"/>
      <c r="I387" s="302"/>
    </row>
    <row r="388" spans="5:9" ht="12.75">
      <c r="E388" s="303" t="s">
        <v>4</v>
      </c>
      <c r="F388" s="303"/>
      <c r="G388" s="303"/>
      <c r="H388" s="303"/>
      <c r="I388" s="303"/>
    </row>
    <row r="389" spans="5:9" ht="12.75">
      <c r="E389" s="315" t="s">
        <v>143</v>
      </c>
      <c r="F389" s="315"/>
      <c r="G389" s="315"/>
      <c r="H389" s="315"/>
      <c r="I389" s="315"/>
    </row>
    <row r="390" spans="5:9" ht="12.75">
      <c r="E390" s="305"/>
      <c r="F390" s="305"/>
      <c r="G390" s="305"/>
      <c r="H390" s="305"/>
      <c r="I390" s="305"/>
    </row>
    <row r="392" spans="5:7" ht="12.75">
      <c r="E392" s="303"/>
      <c r="F392" s="303"/>
      <c r="G392" s="303"/>
    </row>
    <row r="393" ht="13.5" thickBot="1"/>
    <row r="394" spans="2:9" ht="14.25" thickBot="1" thickTop="1">
      <c r="B394" s="161" t="s">
        <v>37</v>
      </c>
      <c r="C394" s="312"/>
      <c r="D394" s="313"/>
      <c r="E394" s="312" t="s">
        <v>38</v>
      </c>
      <c r="F394" s="314"/>
      <c r="G394" s="313"/>
      <c r="H394" s="161" t="s">
        <v>39</v>
      </c>
      <c r="I394" s="161" t="s">
        <v>1</v>
      </c>
    </row>
    <row r="395" spans="1:9" ht="13.5" thickTop="1">
      <c r="A395" s="119"/>
      <c r="B395" s="150"/>
      <c r="C395" s="151"/>
      <c r="D395" s="151"/>
      <c r="E395" s="151"/>
      <c r="F395" s="151"/>
      <c r="G395" s="151"/>
      <c r="H395" s="151"/>
      <c r="I395" s="152"/>
    </row>
    <row r="396" spans="2:9" ht="12.75">
      <c r="B396" s="121"/>
      <c r="C396" s="122"/>
      <c r="D396" s="122"/>
      <c r="E396" s="123" t="s">
        <v>40</v>
      </c>
      <c r="F396" s="122"/>
      <c r="G396" s="122"/>
      <c r="H396" s="122"/>
      <c r="I396" s="226">
        <v>188486.32</v>
      </c>
    </row>
    <row r="397" spans="2:9" ht="12.75">
      <c r="B397" s="121"/>
      <c r="C397" s="122"/>
      <c r="D397" s="122"/>
      <c r="E397" s="123"/>
      <c r="F397" s="122"/>
      <c r="G397" s="122"/>
      <c r="H397" s="122"/>
      <c r="I397" s="124"/>
    </row>
    <row r="398" spans="2:9" ht="12.75">
      <c r="B398" s="121"/>
      <c r="C398" s="122"/>
      <c r="D398" s="122"/>
      <c r="E398" s="123"/>
      <c r="F398" s="122"/>
      <c r="G398" s="122"/>
      <c r="H398" s="122"/>
      <c r="I398" s="124"/>
    </row>
    <row r="399" spans="2:9" ht="12.75">
      <c r="B399" s="121"/>
      <c r="C399" s="122"/>
      <c r="D399" s="122"/>
      <c r="E399" s="123"/>
      <c r="F399" s="122"/>
      <c r="G399" s="122"/>
      <c r="H399" s="122"/>
      <c r="I399" s="124"/>
    </row>
    <row r="400" spans="2:9" ht="12.75">
      <c r="B400" s="121"/>
      <c r="C400" s="122"/>
      <c r="D400" s="122"/>
      <c r="E400" s="164"/>
      <c r="F400" s="122"/>
      <c r="G400" s="122"/>
      <c r="H400" s="122"/>
      <c r="I400" s="143"/>
    </row>
    <row r="401" spans="2:9" ht="12.75">
      <c r="B401" s="222"/>
      <c r="D401" s="122"/>
      <c r="E401" s="211" t="s">
        <v>86</v>
      </c>
      <c r="F401" s="122"/>
      <c r="G401" s="122"/>
      <c r="H401" s="122"/>
      <c r="I401" s="146">
        <v>0</v>
      </c>
    </row>
    <row r="402" spans="2:9" ht="12.75">
      <c r="B402" s="223"/>
      <c r="C402" s="293"/>
      <c r="D402" s="293"/>
      <c r="E402" s="190"/>
      <c r="F402" s="122"/>
      <c r="G402" s="122"/>
      <c r="H402" s="128"/>
      <c r="I402" s="124"/>
    </row>
    <row r="403" spans="2:9" ht="12.75">
      <c r="B403" s="224"/>
      <c r="C403" s="293"/>
      <c r="D403" s="293"/>
      <c r="E403" s="190"/>
      <c r="F403" s="122"/>
      <c r="G403" s="122"/>
      <c r="H403" s="128"/>
      <c r="I403" s="143"/>
    </row>
    <row r="404" spans="2:9" ht="12.75">
      <c r="B404" s="224"/>
      <c r="C404" s="293"/>
      <c r="D404" s="293"/>
      <c r="E404" s="190"/>
      <c r="F404" s="122"/>
      <c r="G404" s="122"/>
      <c r="H404" s="128"/>
      <c r="I404" s="143"/>
    </row>
    <row r="405" spans="2:9" ht="12.75">
      <c r="B405" s="224"/>
      <c r="C405" s="293"/>
      <c r="D405" s="293"/>
      <c r="E405" s="225"/>
      <c r="F405" s="122"/>
      <c r="G405" s="122"/>
      <c r="H405" s="220"/>
      <c r="I405" s="192"/>
    </row>
    <row r="406" spans="2:9" ht="12.75">
      <c r="B406" s="224"/>
      <c r="C406" s="293"/>
      <c r="D406" s="293"/>
      <c r="E406" s="211" t="s">
        <v>82</v>
      </c>
      <c r="F406" s="122"/>
      <c r="G406" s="122"/>
      <c r="H406" s="220"/>
      <c r="I406" s="192">
        <v>0</v>
      </c>
    </row>
    <row r="407" spans="2:9" ht="12.75">
      <c r="B407" s="224"/>
      <c r="C407" s="293"/>
      <c r="D407" s="293"/>
      <c r="E407" s="208"/>
      <c r="F407" s="198"/>
      <c r="G407" s="122"/>
      <c r="H407" s="220"/>
      <c r="I407" s="192"/>
    </row>
    <row r="408" spans="2:9" ht="12.75">
      <c r="B408" s="224"/>
      <c r="C408" s="293"/>
      <c r="D408" s="293"/>
      <c r="E408" s="208"/>
      <c r="G408" s="122"/>
      <c r="H408" s="220"/>
      <c r="I408" s="192"/>
    </row>
    <row r="409" spans="2:9" ht="12.75">
      <c r="B409" s="224"/>
      <c r="C409" s="293"/>
      <c r="D409" s="293"/>
      <c r="E409" s="190"/>
      <c r="F409" s="122"/>
      <c r="G409" s="122"/>
      <c r="H409" s="220"/>
      <c r="I409" s="192"/>
    </row>
    <row r="410" spans="2:9" ht="12.75">
      <c r="B410" s="224"/>
      <c r="C410" s="293"/>
      <c r="D410" s="293"/>
      <c r="E410" s="225"/>
      <c r="F410" s="122"/>
      <c r="G410" s="122"/>
      <c r="H410" s="220"/>
      <c r="I410" s="192"/>
    </row>
    <row r="411" spans="2:9" ht="12.75">
      <c r="B411" s="224"/>
      <c r="C411" s="293"/>
      <c r="D411" s="293"/>
      <c r="E411" s="214" t="s">
        <v>85</v>
      </c>
      <c r="F411" s="122"/>
      <c r="G411" s="122"/>
      <c r="H411" s="220"/>
      <c r="I411" s="146">
        <v>0</v>
      </c>
    </row>
    <row r="412" spans="2:9" ht="12.75">
      <c r="B412" s="224"/>
      <c r="C412" s="293"/>
      <c r="D412" s="293"/>
      <c r="E412" s="208"/>
      <c r="F412" s="198"/>
      <c r="G412" s="122"/>
      <c r="H412" s="220"/>
      <c r="I412" s="143"/>
    </row>
    <row r="413" spans="2:9" ht="12.75">
      <c r="B413" s="224"/>
      <c r="C413" s="293"/>
      <c r="D413" s="293"/>
      <c r="E413" s="208"/>
      <c r="F413" s="198"/>
      <c r="G413" s="122"/>
      <c r="H413" s="220"/>
      <c r="I413" s="143"/>
    </row>
    <row r="414" spans="2:9" ht="12.75">
      <c r="B414" s="224"/>
      <c r="C414" s="293"/>
      <c r="D414" s="293"/>
      <c r="E414" s="208"/>
      <c r="F414" s="198"/>
      <c r="G414" s="122"/>
      <c r="H414" s="220"/>
      <c r="I414" s="143"/>
    </row>
    <row r="415" spans="2:9" ht="12.75">
      <c r="B415" s="140"/>
      <c r="C415" s="293"/>
      <c r="D415" s="293"/>
      <c r="E415" s="190"/>
      <c r="F415" s="122"/>
      <c r="G415" s="122"/>
      <c r="H415" s="220"/>
      <c r="I415" s="143"/>
    </row>
    <row r="416" spans="2:9" ht="12.75">
      <c r="B416" s="140"/>
      <c r="C416" s="293"/>
      <c r="D416" s="293"/>
      <c r="E416" s="190"/>
      <c r="F416" s="122"/>
      <c r="G416" s="122"/>
      <c r="H416" s="220"/>
      <c r="I416" s="143"/>
    </row>
    <row r="417" spans="2:9" ht="12.75">
      <c r="B417" s="140"/>
      <c r="C417" s="293"/>
      <c r="D417" s="293"/>
      <c r="E417" s="190"/>
      <c r="F417" s="122"/>
      <c r="G417" s="122"/>
      <c r="H417" s="220"/>
      <c r="I417" s="143"/>
    </row>
    <row r="418" spans="2:9" ht="12.75">
      <c r="B418" s="140"/>
      <c r="C418" s="293"/>
      <c r="D418" s="293"/>
      <c r="E418" s="190"/>
      <c r="F418" s="122"/>
      <c r="G418" s="122"/>
      <c r="H418" s="220"/>
      <c r="I418" s="143"/>
    </row>
    <row r="419" spans="2:9" ht="12.75">
      <c r="B419" s="140"/>
      <c r="C419" s="293"/>
      <c r="D419" s="293"/>
      <c r="E419" s="190"/>
      <c r="F419" s="122"/>
      <c r="G419" s="122"/>
      <c r="H419" s="220"/>
      <c r="I419" s="143"/>
    </row>
    <row r="420" spans="2:9" ht="12.75">
      <c r="B420" s="140"/>
      <c r="C420" s="293"/>
      <c r="D420" s="293"/>
      <c r="E420" s="190"/>
      <c r="F420" s="122"/>
      <c r="G420" s="122"/>
      <c r="H420" s="220"/>
      <c r="I420" s="143"/>
    </row>
    <row r="421" spans="2:9" ht="12.75">
      <c r="B421" s="140"/>
      <c r="C421" s="293"/>
      <c r="D421" s="293"/>
      <c r="E421" s="190"/>
      <c r="F421" s="122"/>
      <c r="G421" s="122"/>
      <c r="H421" s="220"/>
      <c r="I421" s="143"/>
    </row>
    <row r="422" spans="2:9" ht="12.75">
      <c r="B422" s="121"/>
      <c r="C422" s="293"/>
      <c r="D422" s="293"/>
      <c r="F422" s="122"/>
      <c r="G422" s="122"/>
      <c r="H422" s="220"/>
      <c r="I422" s="143"/>
    </row>
    <row r="423" spans="2:9" ht="12.75">
      <c r="B423" s="121"/>
      <c r="E423" s="164"/>
      <c r="F423" s="122"/>
      <c r="G423" s="122"/>
      <c r="H423" s="220"/>
      <c r="I423" s="146"/>
    </row>
    <row r="424" spans="2:9" ht="12.75">
      <c r="B424" s="121"/>
      <c r="E424" s="122"/>
      <c r="F424" s="122"/>
      <c r="G424" s="122"/>
      <c r="H424" s="122"/>
      <c r="I424" s="143"/>
    </row>
    <row r="425" spans="2:9" ht="12.75">
      <c r="B425" s="121"/>
      <c r="E425" s="123"/>
      <c r="F425" s="122"/>
      <c r="G425" s="122"/>
      <c r="H425" s="122"/>
      <c r="I425" s="143"/>
    </row>
    <row r="426" spans="2:9" ht="12.75">
      <c r="B426" s="121"/>
      <c r="E426" s="123"/>
      <c r="F426" s="122"/>
      <c r="G426" s="122"/>
      <c r="H426" s="122"/>
      <c r="I426" s="143"/>
    </row>
    <row r="427" spans="2:9" ht="12.75">
      <c r="B427" s="121"/>
      <c r="C427" s="122"/>
      <c r="D427" s="122"/>
      <c r="E427" s="123"/>
      <c r="F427" s="122"/>
      <c r="G427" s="122"/>
      <c r="H427" s="122"/>
      <c r="I427" s="146"/>
    </row>
    <row r="428" spans="2:9" ht="12.75">
      <c r="B428" s="121"/>
      <c r="C428" s="122"/>
      <c r="D428" s="122"/>
      <c r="E428" s="123"/>
      <c r="F428" s="122"/>
      <c r="G428" s="122"/>
      <c r="H428" s="122"/>
      <c r="I428" s="143"/>
    </row>
    <row r="429" spans="2:9" ht="12.75">
      <c r="B429" s="121"/>
      <c r="C429" s="122"/>
      <c r="D429" s="122"/>
      <c r="E429" s="123"/>
      <c r="F429" s="122"/>
      <c r="G429" s="122"/>
      <c r="H429" s="122"/>
      <c r="I429" s="143"/>
    </row>
    <row r="430" spans="2:9" ht="13.5" thickBot="1">
      <c r="B430" s="121"/>
      <c r="C430" s="122"/>
      <c r="D430" s="122"/>
      <c r="E430" s="123" t="s">
        <v>43</v>
      </c>
      <c r="F430" s="122"/>
      <c r="G430" s="122"/>
      <c r="H430" s="122"/>
      <c r="I430" s="209">
        <f>I396-I401-I406+I411</f>
        <v>188486.32</v>
      </c>
    </row>
    <row r="431" spans="2:9" ht="13.5" thickTop="1">
      <c r="B431" s="121"/>
      <c r="C431" s="122"/>
      <c r="D431" s="122"/>
      <c r="E431" s="122"/>
      <c r="F431" s="122"/>
      <c r="G431" s="122"/>
      <c r="H431" s="122"/>
      <c r="I431" s="143"/>
    </row>
    <row r="432" spans="2:9" ht="13.5" thickBot="1">
      <c r="B432" s="147"/>
      <c r="C432" s="148"/>
      <c r="D432" s="148"/>
      <c r="E432" s="148"/>
      <c r="F432" s="148"/>
      <c r="G432" s="148"/>
      <c r="H432" s="148"/>
      <c r="I432" s="160"/>
    </row>
    <row r="433" spans="2:9" ht="13.5" thickTop="1">
      <c r="B433" s="122"/>
      <c r="C433" s="122"/>
      <c r="D433" s="122"/>
      <c r="E433" s="122"/>
      <c r="F433" s="122"/>
      <c r="G433" s="122"/>
      <c r="H433" s="122"/>
      <c r="I433" s="122"/>
    </row>
    <row r="434" spans="2:9" ht="12.75">
      <c r="B434" s="122"/>
      <c r="C434" s="122"/>
      <c r="D434" s="122"/>
      <c r="E434" s="122"/>
      <c r="F434" s="122"/>
      <c r="G434" s="122"/>
      <c r="H434" s="122"/>
      <c r="I434" s="122"/>
    </row>
    <row r="435" spans="2:9" ht="12.75">
      <c r="B435" s="122"/>
      <c r="C435" s="122"/>
      <c r="D435" s="122"/>
      <c r="E435" s="122"/>
      <c r="F435" s="122"/>
      <c r="G435" s="122"/>
      <c r="H435" s="122"/>
      <c r="I435" s="122"/>
    </row>
    <row r="436" spans="2:9" ht="12.75">
      <c r="B436" s="122"/>
      <c r="C436" s="122"/>
      <c r="D436" s="122"/>
      <c r="E436" s="122"/>
      <c r="F436" s="122"/>
      <c r="G436" s="122"/>
      <c r="H436" s="122"/>
      <c r="I436" s="122"/>
    </row>
    <row r="437" spans="2:9" ht="12.75">
      <c r="B437" s="122"/>
      <c r="C437" s="122"/>
      <c r="D437" s="122"/>
      <c r="E437" s="122"/>
      <c r="F437" s="122"/>
      <c r="G437" s="122"/>
      <c r="H437" s="122"/>
      <c r="I437" s="122"/>
    </row>
    <row r="438" spans="2:9" ht="12.75">
      <c r="B438" s="122"/>
      <c r="C438" s="122"/>
      <c r="D438" s="122"/>
      <c r="E438" s="122"/>
      <c r="F438" s="122"/>
      <c r="G438" s="122"/>
      <c r="H438" s="122"/>
      <c r="I438" s="122"/>
    </row>
    <row r="439" spans="2:9" ht="12.75">
      <c r="B439" s="122"/>
      <c r="C439" s="122"/>
      <c r="D439" s="122"/>
      <c r="E439" s="122"/>
      <c r="F439" s="122"/>
      <c r="G439" s="122"/>
      <c r="H439" s="122"/>
      <c r="I439" s="122"/>
    </row>
    <row r="440" spans="2:9" ht="12.75">
      <c r="B440" s="122"/>
      <c r="C440" s="122"/>
      <c r="D440" s="122"/>
      <c r="E440" s="122"/>
      <c r="F440" s="122"/>
      <c r="G440" s="122"/>
      <c r="H440" s="122"/>
      <c r="I440" s="122"/>
    </row>
    <row r="441" spans="2:9" ht="12.75">
      <c r="B441" s="122"/>
      <c r="C441" s="122"/>
      <c r="D441" s="122"/>
      <c r="E441" s="122"/>
      <c r="F441" s="122"/>
      <c r="G441" s="122"/>
      <c r="H441" s="122"/>
      <c r="I441" s="122"/>
    </row>
    <row r="444" spans="5:9" ht="22.5">
      <c r="E444" s="302" t="s">
        <v>0</v>
      </c>
      <c r="F444" s="302"/>
      <c r="G444" s="302"/>
      <c r="H444" s="302"/>
      <c r="I444" s="302"/>
    </row>
    <row r="445" spans="5:9" ht="12.75">
      <c r="E445" s="303" t="s">
        <v>4</v>
      </c>
      <c r="F445" s="303"/>
      <c r="G445" s="303"/>
      <c r="H445" s="303"/>
      <c r="I445" s="303"/>
    </row>
    <row r="446" spans="5:9" ht="12.75">
      <c r="E446" s="315" t="s">
        <v>143</v>
      </c>
      <c r="F446" s="315"/>
      <c r="G446" s="315"/>
      <c r="H446" s="315"/>
      <c r="I446" s="315"/>
    </row>
    <row r="447" spans="5:9" ht="12.75">
      <c r="E447" s="305"/>
      <c r="F447" s="305"/>
      <c r="G447" s="305"/>
      <c r="H447" s="305"/>
      <c r="I447" s="305"/>
    </row>
    <row r="449" spans="5:7" ht="12.75">
      <c r="E449" s="303"/>
      <c r="F449" s="303"/>
      <c r="G449" s="303"/>
    </row>
    <row r="450" ht="13.5" thickBot="1"/>
    <row r="451" spans="2:9" ht="14.25" thickBot="1" thickTop="1">
      <c r="B451" s="161" t="s">
        <v>37</v>
      </c>
      <c r="C451" s="312"/>
      <c r="D451" s="313"/>
      <c r="E451" s="312" t="s">
        <v>38</v>
      </c>
      <c r="F451" s="314"/>
      <c r="G451" s="313"/>
      <c r="H451" s="161" t="s">
        <v>39</v>
      </c>
      <c r="I451" s="161" t="s">
        <v>1</v>
      </c>
    </row>
    <row r="452" spans="1:9" ht="13.5" thickTop="1">
      <c r="A452" s="119"/>
      <c r="B452" s="150"/>
      <c r="C452" s="151"/>
      <c r="D452" s="151"/>
      <c r="E452" s="151"/>
      <c r="F452" s="151"/>
      <c r="G452" s="151"/>
      <c r="H452" s="151"/>
      <c r="I452" s="152"/>
    </row>
    <row r="453" spans="2:9" ht="12.75">
      <c r="B453" s="121"/>
      <c r="C453" s="122"/>
      <c r="D453" s="122"/>
      <c r="E453" s="123" t="s">
        <v>40</v>
      </c>
      <c r="F453" s="122"/>
      <c r="G453" s="122"/>
      <c r="H453" s="122"/>
      <c r="I453" s="163">
        <v>169179.5</v>
      </c>
    </row>
    <row r="454" spans="2:9" ht="12.75">
      <c r="B454" s="121"/>
      <c r="C454" s="122"/>
      <c r="D454" s="122"/>
      <c r="E454" s="123"/>
      <c r="F454" s="122"/>
      <c r="G454" s="122"/>
      <c r="H454" s="122"/>
      <c r="I454" s="124"/>
    </row>
    <row r="455" spans="2:9" ht="12.75">
      <c r="B455" s="121"/>
      <c r="C455" s="122"/>
      <c r="D455" s="122"/>
      <c r="E455" s="123"/>
      <c r="F455" s="122"/>
      <c r="G455" s="122"/>
      <c r="H455" s="122"/>
      <c r="I455" s="124"/>
    </row>
    <row r="456" spans="2:9" ht="12.75">
      <c r="B456" s="121"/>
      <c r="C456" s="122"/>
      <c r="D456" s="122"/>
      <c r="E456" s="164"/>
      <c r="F456" s="122"/>
      <c r="G456" s="122"/>
      <c r="H456" s="122"/>
      <c r="I456" s="143"/>
    </row>
    <row r="457" spans="2:9" ht="12.75">
      <c r="B457" s="222"/>
      <c r="D457" s="122"/>
      <c r="E457" s="211" t="s">
        <v>86</v>
      </c>
      <c r="F457" s="122"/>
      <c r="G457" s="122"/>
      <c r="H457" s="122"/>
      <c r="I457" s="146">
        <v>0</v>
      </c>
    </row>
    <row r="458" spans="2:9" ht="12.75">
      <c r="B458" s="223"/>
      <c r="C458" s="293"/>
      <c r="D458" s="293"/>
      <c r="E458" s="190"/>
      <c r="F458" s="122"/>
      <c r="G458" s="122"/>
      <c r="H458" s="128"/>
      <c r="I458" s="124"/>
    </row>
    <row r="459" spans="2:9" ht="12.75">
      <c r="B459" s="224"/>
      <c r="C459" s="293"/>
      <c r="D459" s="293"/>
      <c r="E459" s="190"/>
      <c r="F459" s="122"/>
      <c r="G459" s="122"/>
      <c r="H459" s="128"/>
      <c r="I459" s="143"/>
    </row>
    <row r="460" spans="2:9" ht="12.75">
      <c r="B460" s="224"/>
      <c r="C460" s="293"/>
      <c r="D460" s="293"/>
      <c r="E460" s="190"/>
      <c r="F460" s="122"/>
      <c r="G460" s="122"/>
      <c r="H460" s="128"/>
      <c r="I460" s="143"/>
    </row>
    <row r="461" spans="2:9" ht="12.75">
      <c r="B461" s="224"/>
      <c r="C461" s="293"/>
      <c r="D461" s="293"/>
      <c r="E461" s="225"/>
      <c r="F461" s="122"/>
      <c r="G461" s="122"/>
      <c r="H461" s="220"/>
      <c r="I461" s="192"/>
    </row>
    <row r="462" spans="2:9" ht="12.75">
      <c r="B462" s="224"/>
      <c r="C462" s="293"/>
      <c r="D462" s="293"/>
      <c r="E462" s="211" t="s">
        <v>82</v>
      </c>
      <c r="F462" s="122"/>
      <c r="G462" s="122"/>
      <c r="H462" s="220"/>
      <c r="I462" s="192">
        <v>0</v>
      </c>
    </row>
    <row r="463" spans="2:9" ht="12.75">
      <c r="B463" s="224"/>
      <c r="C463" s="293"/>
      <c r="D463" s="293"/>
      <c r="E463" s="208"/>
      <c r="F463" s="198"/>
      <c r="G463" s="122"/>
      <c r="H463" s="220"/>
      <c r="I463" s="192"/>
    </row>
    <row r="464" spans="2:9" ht="12.75">
      <c r="B464" s="224"/>
      <c r="C464" s="293"/>
      <c r="D464" s="293"/>
      <c r="E464" s="208"/>
      <c r="G464" s="122"/>
      <c r="H464" s="220"/>
      <c r="I464" s="192"/>
    </row>
    <row r="465" spans="2:9" ht="12.75">
      <c r="B465" s="224"/>
      <c r="C465" s="293"/>
      <c r="D465" s="293"/>
      <c r="E465" s="190"/>
      <c r="F465" s="122"/>
      <c r="G465" s="122"/>
      <c r="H465" s="220"/>
      <c r="I465" s="192"/>
    </row>
    <row r="466" spans="2:9" ht="12.75">
      <c r="B466" s="224"/>
      <c r="C466" s="293"/>
      <c r="D466" s="293"/>
      <c r="E466" s="225"/>
      <c r="F466" s="122"/>
      <c r="G466" s="122"/>
      <c r="H466" s="220"/>
      <c r="I466" s="192"/>
    </row>
    <row r="467" spans="2:9" ht="12.75">
      <c r="B467" s="224"/>
      <c r="C467" s="293"/>
      <c r="D467" s="293"/>
      <c r="E467" s="214" t="s">
        <v>85</v>
      </c>
      <c r="F467" s="122"/>
      <c r="G467" s="122"/>
      <c r="H467" s="220"/>
      <c r="I467" s="146">
        <v>0</v>
      </c>
    </row>
    <row r="468" spans="2:9" ht="12.75">
      <c r="B468" s="224"/>
      <c r="C468" s="293"/>
      <c r="D468" s="293"/>
      <c r="E468" s="208"/>
      <c r="F468" s="198"/>
      <c r="G468" s="122"/>
      <c r="H468" s="220"/>
      <c r="I468" s="143"/>
    </row>
    <row r="469" spans="2:9" ht="12.75">
      <c r="B469" s="224"/>
      <c r="C469" s="293"/>
      <c r="D469" s="293"/>
      <c r="E469" s="208"/>
      <c r="F469" s="198"/>
      <c r="G469" s="122"/>
      <c r="H469" s="220"/>
      <c r="I469" s="143"/>
    </row>
    <row r="470" spans="2:9" ht="12.75">
      <c r="B470" s="224"/>
      <c r="C470" s="293"/>
      <c r="D470" s="293"/>
      <c r="E470" s="208"/>
      <c r="F470" s="198"/>
      <c r="G470" s="122"/>
      <c r="H470" s="220"/>
      <c r="I470" s="143"/>
    </row>
    <row r="471" spans="2:9" ht="12.75">
      <c r="B471" s="140"/>
      <c r="C471" s="293"/>
      <c r="D471" s="293"/>
      <c r="E471" s="190"/>
      <c r="F471" s="122"/>
      <c r="G471" s="122"/>
      <c r="H471" s="220"/>
      <c r="I471" s="143"/>
    </row>
    <row r="472" spans="2:9" ht="12.75">
      <c r="B472" s="140"/>
      <c r="C472" s="293"/>
      <c r="D472" s="293"/>
      <c r="E472" s="190"/>
      <c r="F472" s="122"/>
      <c r="G472" s="122"/>
      <c r="H472" s="220"/>
      <c r="I472" s="143"/>
    </row>
    <row r="473" spans="2:9" ht="12.75">
      <c r="B473" s="140"/>
      <c r="C473" s="293"/>
      <c r="D473" s="293"/>
      <c r="E473" s="190"/>
      <c r="F473" s="122"/>
      <c r="G473" s="122"/>
      <c r="H473" s="220"/>
      <c r="I473" s="143"/>
    </row>
    <row r="474" spans="2:9" ht="12.75">
      <c r="B474" s="140"/>
      <c r="C474" s="293"/>
      <c r="D474" s="293"/>
      <c r="E474" s="190"/>
      <c r="F474" s="122"/>
      <c r="G474" s="122"/>
      <c r="H474" s="220"/>
      <c r="I474" s="143"/>
    </row>
    <row r="475" spans="2:9" ht="12.75">
      <c r="B475" s="140"/>
      <c r="C475" s="293"/>
      <c r="D475" s="293"/>
      <c r="E475" s="190"/>
      <c r="F475" s="122"/>
      <c r="G475" s="122"/>
      <c r="H475" s="220"/>
      <c r="I475" s="143"/>
    </row>
    <row r="476" spans="2:9" ht="12.75">
      <c r="B476" s="121"/>
      <c r="C476" s="293"/>
      <c r="D476" s="293"/>
      <c r="F476" s="122"/>
      <c r="G476" s="122"/>
      <c r="H476" s="220"/>
      <c r="I476" s="143"/>
    </row>
    <row r="477" spans="2:9" ht="12.75">
      <c r="B477" s="121"/>
      <c r="E477" s="164"/>
      <c r="F477" s="122"/>
      <c r="G477" s="122"/>
      <c r="H477" s="220"/>
      <c r="I477" s="146"/>
    </row>
    <row r="478" spans="2:9" ht="12.75">
      <c r="B478" s="121"/>
      <c r="E478" s="122"/>
      <c r="F478" s="122"/>
      <c r="G478" s="122"/>
      <c r="H478" s="122"/>
      <c r="I478" s="143"/>
    </row>
    <row r="479" spans="2:9" ht="12.75">
      <c r="B479" s="121"/>
      <c r="E479" s="123"/>
      <c r="F479" s="122"/>
      <c r="G479" s="122"/>
      <c r="H479" s="122"/>
      <c r="I479" s="143"/>
    </row>
    <row r="480" spans="2:9" ht="12.75">
      <c r="B480" s="121"/>
      <c r="E480" s="123"/>
      <c r="F480" s="122"/>
      <c r="G480" s="122"/>
      <c r="H480" s="122"/>
      <c r="I480" s="143"/>
    </row>
    <row r="481" spans="2:9" ht="12.75">
      <c r="B481" s="121"/>
      <c r="C481" s="122"/>
      <c r="D481" s="122"/>
      <c r="E481" s="123"/>
      <c r="F481" s="122"/>
      <c r="G481" s="122"/>
      <c r="H481" s="122"/>
      <c r="I481" s="146"/>
    </row>
    <row r="482" spans="2:9" ht="12.75">
      <c r="B482" s="121"/>
      <c r="C482" s="122"/>
      <c r="D482" s="122"/>
      <c r="E482" s="123"/>
      <c r="F482" s="122"/>
      <c r="G482" s="122"/>
      <c r="H482" s="122"/>
      <c r="I482" s="143"/>
    </row>
    <row r="483" spans="2:9" ht="12.75">
      <c r="B483" s="121"/>
      <c r="C483" s="122"/>
      <c r="D483" s="122"/>
      <c r="E483" s="123"/>
      <c r="F483" s="122"/>
      <c r="G483" s="122"/>
      <c r="H483" s="122"/>
      <c r="I483" s="143"/>
    </row>
    <row r="484" spans="2:9" ht="13.5" thickBot="1">
      <c r="B484" s="121"/>
      <c r="C484" s="122"/>
      <c r="D484" s="122"/>
      <c r="E484" s="123" t="s">
        <v>43</v>
      </c>
      <c r="F484" s="122"/>
      <c r="G484" s="122"/>
      <c r="H484" s="122"/>
      <c r="I484" s="209">
        <f>I453</f>
        <v>169179.5</v>
      </c>
    </row>
    <row r="485" spans="2:9" ht="13.5" thickTop="1">
      <c r="B485" s="121"/>
      <c r="C485" s="122"/>
      <c r="D485" s="122"/>
      <c r="E485" s="122"/>
      <c r="F485" s="122"/>
      <c r="G485" s="122"/>
      <c r="H485" s="122"/>
      <c r="I485" s="143"/>
    </row>
    <row r="486" spans="2:9" ht="13.5" thickBot="1">
      <c r="B486" s="147"/>
      <c r="C486" s="148"/>
      <c r="D486" s="148"/>
      <c r="E486" s="148"/>
      <c r="F486" s="148"/>
      <c r="G486" s="148"/>
      <c r="H486" s="148"/>
      <c r="I486" s="160"/>
    </row>
    <row r="487" spans="2:9" ht="13.5" thickTop="1">
      <c r="B487" s="122"/>
      <c r="C487" s="122"/>
      <c r="D487" s="122"/>
      <c r="E487" s="122"/>
      <c r="F487" s="122"/>
      <c r="G487" s="122"/>
      <c r="H487" s="122"/>
      <c r="I487" s="122"/>
    </row>
    <row r="488" spans="2:9" ht="12.75">
      <c r="B488" s="122"/>
      <c r="C488" s="122"/>
      <c r="D488" s="122"/>
      <c r="E488" s="122"/>
      <c r="F488" s="122"/>
      <c r="G488" s="122"/>
      <c r="H488" s="122"/>
      <c r="I488" s="122"/>
    </row>
    <row r="489" spans="2:9" ht="12.75">
      <c r="B489" s="122"/>
      <c r="C489" s="122"/>
      <c r="D489" s="122"/>
      <c r="E489" s="122"/>
      <c r="F489" s="122"/>
      <c r="G489" s="122"/>
      <c r="H489" s="122"/>
      <c r="I489" s="122"/>
    </row>
    <row r="490" spans="2:9" ht="12.75">
      <c r="B490" s="122"/>
      <c r="C490" s="122"/>
      <c r="D490" s="122"/>
      <c r="E490" s="122"/>
      <c r="F490" s="122"/>
      <c r="G490" s="122"/>
      <c r="H490" s="122"/>
      <c r="I490" s="122"/>
    </row>
    <row r="491" spans="2:9" ht="12.75">
      <c r="B491" s="122"/>
      <c r="C491" s="122"/>
      <c r="D491" s="122"/>
      <c r="E491" s="122"/>
      <c r="F491" s="122"/>
      <c r="G491" s="122"/>
      <c r="H491" s="122"/>
      <c r="I491" s="122"/>
    </row>
    <row r="492" spans="2:9" ht="12.75">
      <c r="B492" s="122"/>
      <c r="C492" s="122"/>
      <c r="D492" s="122"/>
      <c r="E492" s="122"/>
      <c r="F492" s="122"/>
      <c r="G492" s="122"/>
      <c r="H492" s="122"/>
      <c r="I492" s="122"/>
    </row>
    <row r="493" spans="2:9" ht="12.75">
      <c r="B493" s="122"/>
      <c r="C493" s="122"/>
      <c r="D493" s="122"/>
      <c r="E493" s="122"/>
      <c r="F493" s="122"/>
      <c r="G493" s="122"/>
      <c r="H493" s="122"/>
      <c r="I493" s="122"/>
    </row>
    <row r="494" spans="2:9" ht="12.75">
      <c r="B494" s="122"/>
      <c r="C494" s="122"/>
      <c r="D494" s="122"/>
      <c r="E494" s="122"/>
      <c r="F494" s="122"/>
      <c r="G494" s="122"/>
      <c r="H494" s="122"/>
      <c r="I494" s="122"/>
    </row>
    <row r="495" spans="2:9" ht="12.75">
      <c r="B495" s="122"/>
      <c r="C495" s="122"/>
      <c r="D495" s="122"/>
      <c r="E495" s="122"/>
      <c r="F495" s="122"/>
      <c r="G495" s="122"/>
      <c r="H495" s="122"/>
      <c r="I495" s="122"/>
    </row>
    <row r="496" spans="2:9" ht="12.75">
      <c r="B496" s="122"/>
      <c r="C496" s="122"/>
      <c r="D496" s="122"/>
      <c r="E496" s="122"/>
      <c r="F496" s="122"/>
      <c r="G496" s="122"/>
      <c r="H496" s="122"/>
      <c r="I496" s="122"/>
    </row>
    <row r="500" spans="5:9" ht="22.5">
      <c r="E500" s="302" t="s">
        <v>0</v>
      </c>
      <c r="F500" s="302"/>
      <c r="G500" s="302"/>
      <c r="H500" s="302"/>
      <c r="I500" s="302"/>
    </row>
    <row r="501" spans="5:9" ht="12.75">
      <c r="E501" s="303" t="s">
        <v>4</v>
      </c>
      <c r="F501" s="303"/>
      <c r="G501" s="303"/>
      <c r="H501" s="303"/>
      <c r="I501" s="303"/>
    </row>
    <row r="502" spans="5:9" ht="12.75">
      <c r="E502" s="315" t="s">
        <v>143</v>
      </c>
      <c r="F502" s="315"/>
      <c r="G502" s="315"/>
      <c r="H502" s="315"/>
      <c r="I502" s="315"/>
    </row>
    <row r="503" spans="5:9" ht="12.75">
      <c r="E503" s="305"/>
      <c r="F503" s="305"/>
      <c r="G503" s="305"/>
      <c r="H503" s="305"/>
      <c r="I503" s="305"/>
    </row>
    <row r="505" spans="5:7" ht="12.75">
      <c r="E505" s="303"/>
      <c r="F505" s="303"/>
      <c r="G505" s="303"/>
    </row>
    <row r="506" ht="13.5" thickBot="1"/>
    <row r="507" spans="1:9" ht="14.25" thickBot="1" thickTop="1">
      <c r="A507" s="119"/>
      <c r="B507" s="161" t="s">
        <v>37</v>
      </c>
      <c r="C507" s="312"/>
      <c r="D507" s="313"/>
      <c r="E507" s="312" t="s">
        <v>38</v>
      </c>
      <c r="F507" s="314"/>
      <c r="G507" s="313"/>
      <c r="H507" s="161" t="s">
        <v>39</v>
      </c>
      <c r="I507" s="161" t="s">
        <v>1</v>
      </c>
    </row>
    <row r="508" spans="2:9" ht="13.5" thickTop="1">
      <c r="B508" s="150"/>
      <c r="C508" s="151"/>
      <c r="D508" s="151"/>
      <c r="E508" s="151"/>
      <c r="F508" s="151"/>
      <c r="G508" s="151"/>
      <c r="H508" s="151"/>
      <c r="I508" s="152"/>
    </row>
    <row r="509" spans="2:9" ht="12.75">
      <c r="B509" s="121"/>
      <c r="C509" s="122"/>
      <c r="D509" s="122"/>
      <c r="E509" s="123" t="s">
        <v>40</v>
      </c>
      <c r="F509" s="122"/>
      <c r="G509" s="122"/>
      <c r="H509" s="122"/>
      <c r="I509" s="163">
        <v>1165379.94</v>
      </c>
    </row>
    <row r="510" spans="2:9" ht="12.75">
      <c r="B510" s="121"/>
      <c r="C510" s="122"/>
      <c r="D510" s="122"/>
      <c r="E510" s="123"/>
      <c r="F510" s="122"/>
      <c r="G510" s="122"/>
      <c r="H510" s="122"/>
      <c r="I510" s="124"/>
    </row>
    <row r="511" spans="2:9" ht="12.75">
      <c r="B511" s="121"/>
      <c r="C511" s="122"/>
      <c r="D511" s="122"/>
      <c r="E511" s="123"/>
      <c r="F511" s="122"/>
      <c r="G511" s="122"/>
      <c r="H511" s="122"/>
      <c r="I511" s="124"/>
    </row>
    <row r="512" spans="2:9" ht="12.75">
      <c r="B512" s="121"/>
      <c r="C512" s="122"/>
      <c r="D512" s="122"/>
      <c r="E512" s="123"/>
      <c r="F512" s="122"/>
      <c r="G512" s="122"/>
      <c r="H512" s="122"/>
      <c r="I512" s="124"/>
    </row>
    <row r="513" spans="2:9" ht="12.75">
      <c r="B513" s="121"/>
      <c r="C513" s="122"/>
      <c r="D513" s="122"/>
      <c r="E513" s="164"/>
      <c r="F513" s="122"/>
      <c r="G513" s="122"/>
      <c r="H513" s="122"/>
      <c r="I513" s="143"/>
    </row>
    <row r="514" spans="2:9" ht="12.75">
      <c r="B514" s="222"/>
      <c r="D514" s="122"/>
      <c r="E514" s="211" t="s">
        <v>86</v>
      </c>
      <c r="F514" s="122"/>
      <c r="G514" s="122"/>
      <c r="H514" s="122"/>
      <c r="I514" s="146">
        <f>G516</f>
        <v>250</v>
      </c>
    </row>
    <row r="515" spans="2:9" ht="12.75">
      <c r="B515" s="223"/>
      <c r="C515" s="293"/>
      <c r="D515" s="293"/>
      <c r="E515" s="190"/>
      <c r="F515" s="122"/>
      <c r="G515" s="122"/>
      <c r="H515" s="128"/>
      <c r="I515" s="124"/>
    </row>
    <row r="516" spans="2:9" ht="14.25">
      <c r="B516" s="255">
        <v>40980</v>
      </c>
      <c r="C516" s="256"/>
      <c r="D516" s="257" t="s">
        <v>149</v>
      </c>
      <c r="E516" s="172"/>
      <c r="F516" s="172"/>
      <c r="G516" s="243">
        <v>250</v>
      </c>
      <c r="H516" s="128"/>
      <c r="I516" s="143"/>
    </row>
    <row r="517" spans="2:9" ht="12.75">
      <c r="B517" s="224"/>
      <c r="C517" s="293"/>
      <c r="D517" s="293"/>
      <c r="E517" s="190"/>
      <c r="F517" s="122"/>
      <c r="G517" s="122"/>
      <c r="H517" s="128"/>
      <c r="I517" s="143"/>
    </row>
    <row r="518" spans="2:9" ht="12.75">
      <c r="B518" s="224"/>
      <c r="C518" s="293"/>
      <c r="D518" s="293"/>
      <c r="E518" s="225"/>
      <c r="F518" s="122"/>
      <c r="G518" s="122"/>
      <c r="H518" s="220"/>
      <c r="I518" s="192"/>
    </row>
    <row r="519" spans="2:9" ht="12.75">
      <c r="B519" s="224"/>
      <c r="C519" s="293"/>
      <c r="D519" s="293"/>
      <c r="E519" s="211" t="s">
        <v>82</v>
      </c>
      <c r="F519" s="122"/>
      <c r="G519" s="122"/>
      <c r="H519" s="220"/>
      <c r="I519" s="192">
        <f>SUM(H520)</f>
        <v>0</v>
      </c>
    </row>
    <row r="520" spans="2:9" ht="12.75">
      <c r="B520" s="224"/>
      <c r="C520" s="293"/>
      <c r="D520" s="293"/>
      <c r="E520" s="208"/>
      <c r="F520" s="198"/>
      <c r="G520" s="122"/>
      <c r="H520" s="220"/>
      <c r="I520" s="192"/>
    </row>
    <row r="521" spans="2:9" ht="12.75">
      <c r="B521" s="224"/>
      <c r="C521" s="293"/>
      <c r="D521" s="293"/>
      <c r="E521" s="208"/>
      <c r="G521" s="122"/>
      <c r="H521" s="220"/>
      <c r="I521" s="192"/>
    </row>
    <row r="522" spans="2:9" ht="12.75">
      <c r="B522" s="224"/>
      <c r="C522" s="293"/>
      <c r="D522" s="293"/>
      <c r="E522" s="190"/>
      <c r="F522" s="122"/>
      <c r="G522" s="122"/>
      <c r="H522" s="220"/>
      <c r="I522" s="192"/>
    </row>
    <row r="523" spans="2:9" ht="12.75">
      <c r="B523" s="224"/>
      <c r="C523" s="293"/>
      <c r="D523" s="293"/>
      <c r="E523" s="225"/>
      <c r="F523" s="122"/>
      <c r="G523" s="122"/>
      <c r="H523" s="220"/>
      <c r="I523" s="192"/>
    </row>
    <row r="524" spans="2:9" ht="12.75">
      <c r="B524" s="224"/>
      <c r="C524" s="293"/>
      <c r="D524" s="293"/>
      <c r="E524" s="214" t="s">
        <v>85</v>
      </c>
      <c r="F524" s="122"/>
      <c r="G524" s="122"/>
      <c r="H524" s="220"/>
      <c r="I524" s="146">
        <v>0</v>
      </c>
    </row>
    <row r="525" spans="2:9" ht="12.75">
      <c r="B525" s="224"/>
      <c r="C525" s="293"/>
      <c r="D525" s="293"/>
      <c r="E525" s="208"/>
      <c r="F525" s="198"/>
      <c r="G525" s="122"/>
      <c r="H525" s="220"/>
      <c r="I525" s="143"/>
    </row>
    <row r="526" spans="2:9" ht="12.75">
      <c r="B526" s="224"/>
      <c r="C526" s="293"/>
      <c r="D526" s="293"/>
      <c r="E526" s="208"/>
      <c r="F526" s="198"/>
      <c r="G526" s="122"/>
      <c r="H526" s="220"/>
      <c r="I526" s="143"/>
    </row>
    <row r="527" spans="2:9" ht="12.75">
      <c r="B527" s="224"/>
      <c r="C527" s="293"/>
      <c r="D527" s="293"/>
      <c r="E527" s="208"/>
      <c r="F527" s="198"/>
      <c r="G527" s="122"/>
      <c r="H527" s="220"/>
      <c r="I527" s="143"/>
    </row>
    <row r="528" spans="2:9" ht="12.75">
      <c r="B528" s="140"/>
      <c r="C528" s="293"/>
      <c r="D528" s="293"/>
      <c r="E528" s="190"/>
      <c r="F528" s="122"/>
      <c r="G528" s="122"/>
      <c r="H528" s="220"/>
      <c r="I528" s="143"/>
    </row>
    <row r="529" spans="2:9" ht="12.75">
      <c r="B529" s="140"/>
      <c r="C529" s="293"/>
      <c r="D529" s="293"/>
      <c r="E529" s="190"/>
      <c r="F529" s="122"/>
      <c r="G529" s="122"/>
      <c r="H529" s="220"/>
      <c r="I529" s="143"/>
    </row>
    <row r="530" spans="2:9" ht="12.75">
      <c r="B530" s="140"/>
      <c r="C530" s="293"/>
      <c r="D530" s="293"/>
      <c r="E530" s="190"/>
      <c r="F530" s="122"/>
      <c r="G530" s="122"/>
      <c r="H530" s="220"/>
      <c r="I530" s="143"/>
    </row>
    <row r="531" spans="2:9" ht="12.75">
      <c r="B531" s="140"/>
      <c r="C531" s="293"/>
      <c r="D531" s="293"/>
      <c r="E531" s="190"/>
      <c r="F531" s="122"/>
      <c r="G531" s="122"/>
      <c r="H531" s="220"/>
      <c r="I531" s="143"/>
    </row>
    <row r="532" spans="2:9" ht="12.75">
      <c r="B532" s="140"/>
      <c r="C532" s="293"/>
      <c r="D532" s="293"/>
      <c r="E532" s="190"/>
      <c r="F532" s="122"/>
      <c r="G532" s="122"/>
      <c r="H532" s="220"/>
      <c r="I532" s="143"/>
    </row>
    <row r="533" spans="2:9" ht="12.75">
      <c r="B533" s="140"/>
      <c r="C533" s="293"/>
      <c r="D533" s="293"/>
      <c r="E533" s="190"/>
      <c r="F533" s="122"/>
      <c r="G533" s="122"/>
      <c r="H533" s="220"/>
      <c r="I533" s="143"/>
    </row>
    <row r="534" spans="2:9" ht="12.75">
      <c r="B534" s="140"/>
      <c r="C534" s="293"/>
      <c r="D534" s="293"/>
      <c r="E534" s="190"/>
      <c r="F534" s="122"/>
      <c r="G534" s="122"/>
      <c r="H534" s="220"/>
      <c r="I534" s="143"/>
    </row>
    <row r="535" spans="2:9" ht="12.75">
      <c r="B535" s="121"/>
      <c r="C535" s="293"/>
      <c r="D535" s="293"/>
      <c r="F535" s="122"/>
      <c r="G535" s="122"/>
      <c r="H535" s="220"/>
      <c r="I535" s="143"/>
    </row>
    <row r="536" spans="2:9" ht="12.75">
      <c r="B536" s="121"/>
      <c r="E536" s="164"/>
      <c r="F536" s="122"/>
      <c r="G536" s="122"/>
      <c r="H536" s="220"/>
      <c r="I536" s="146"/>
    </row>
    <row r="537" spans="2:9" ht="12.75">
      <c r="B537" s="121"/>
      <c r="E537" s="122"/>
      <c r="F537" s="122"/>
      <c r="G537" s="122"/>
      <c r="H537" s="122"/>
      <c r="I537" s="143"/>
    </row>
    <row r="538" spans="2:9" ht="12.75">
      <c r="B538" s="121"/>
      <c r="E538" s="123"/>
      <c r="F538" s="122"/>
      <c r="G538" s="122"/>
      <c r="H538" s="122"/>
      <c r="I538" s="143"/>
    </row>
    <row r="539" spans="2:9" ht="12.75">
      <c r="B539" s="121"/>
      <c r="E539" s="123"/>
      <c r="F539" s="122"/>
      <c r="G539" s="122"/>
      <c r="H539" s="122"/>
      <c r="I539" s="143"/>
    </row>
    <row r="540" spans="2:9" ht="12.75">
      <c r="B540" s="121"/>
      <c r="C540" s="122"/>
      <c r="D540" s="122"/>
      <c r="E540" s="123"/>
      <c r="F540" s="122"/>
      <c r="G540" s="122"/>
      <c r="H540" s="122"/>
      <c r="I540" s="146"/>
    </row>
    <row r="541" spans="2:9" ht="12.75">
      <c r="B541" s="121"/>
      <c r="C541" s="122"/>
      <c r="D541" s="122"/>
      <c r="E541" s="123"/>
      <c r="F541" s="122"/>
      <c r="G541" s="122"/>
      <c r="H541" s="122"/>
      <c r="I541" s="143"/>
    </row>
    <row r="542" spans="2:9" ht="12.75">
      <c r="B542" s="121"/>
      <c r="C542" s="122"/>
      <c r="D542" s="122"/>
      <c r="E542" s="123"/>
      <c r="F542" s="122"/>
      <c r="G542" s="122"/>
      <c r="H542" s="122"/>
      <c r="I542" s="143"/>
    </row>
    <row r="543" spans="2:9" ht="13.5" thickBot="1">
      <c r="B543" s="121"/>
      <c r="C543" s="122"/>
      <c r="D543" s="122"/>
      <c r="E543" s="123" t="s">
        <v>43</v>
      </c>
      <c r="F543" s="122"/>
      <c r="G543" s="122"/>
      <c r="H543" s="122"/>
      <c r="I543" s="209">
        <f>I509-I514-I519+I524</f>
        <v>1165129.94</v>
      </c>
    </row>
    <row r="544" spans="2:9" ht="13.5" thickTop="1">
      <c r="B544" s="121"/>
      <c r="C544" s="122"/>
      <c r="D544" s="122"/>
      <c r="E544" s="122"/>
      <c r="F544" s="122"/>
      <c r="G544" s="122"/>
      <c r="H544" s="122"/>
      <c r="I544" s="143"/>
    </row>
    <row r="545" spans="2:9" ht="13.5" thickBot="1">
      <c r="B545" s="147"/>
      <c r="C545" s="148"/>
      <c r="D545" s="148"/>
      <c r="E545" s="148"/>
      <c r="F545" s="148"/>
      <c r="G545" s="148"/>
      <c r="H545" s="148"/>
      <c r="I545" s="160"/>
    </row>
    <row r="546" spans="2:9" ht="13.5" thickTop="1">
      <c r="B546" s="122"/>
      <c r="C546" s="122"/>
      <c r="D546" s="122"/>
      <c r="E546" s="122"/>
      <c r="F546" s="122"/>
      <c r="G546" s="122"/>
      <c r="H546" s="122"/>
      <c r="I546" s="122"/>
    </row>
    <row r="547" spans="2:9" ht="12.75">
      <c r="B547" s="122"/>
      <c r="C547" s="122"/>
      <c r="D547" s="122"/>
      <c r="E547" s="122"/>
      <c r="F547" s="122"/>
      <c r="G547" s="122"/>
      <c r="H547" s="122"/>
      <c r="I547" s="122"/>
    </row>
    <row r="548" spans="2:9" ht="12.75">
      <c r="B548" s="122"/>
      <c r="C548" s="122"/>
      <c r="D548" s="122"/>
      <c r="E548" s="122"/>
      <c r="F548" s="122"/>
      <c r="G548" s="122"/>
      <c r="H548" s="122"/>
      <c r="I548" s="122"/>
    </row>
    <row r="549" spans="2:9" ht="12.75">
      <c r="B549" s="122"/>
      <c r="C549" s="122"/>
      <c r="D549" s="122"/>
      <c r="E549" s="122"/>
      <c r="F549" s="122"/>
      <c r="G549" s="122"/>
      <c r="H549" s="122"/>
      <c r="I549" s="122"/>
    </row>
    <row r="550" spans="2:9" ht="12.75">
      <c r="B550" s="122"/>
      <c r="C550" s="122"/>
      <c r="D550" s="122"/>
      <c r="E550" s="122"/>
      <c r="F550" s="122"/>
      <c r="G550" s="122"/>
      <c r="H550" s="122"/>
      <c r="I550" s="122"/>
    </row>
    <row r="551" spans="2:9" ht="12.75">
      <c r="B551" s="122"/>
      <c r="C551" s="122"/>
      <c r="D551" s="122"/>
      <c r="E551" s="122"/>
      <c r="F551" s="122"/>
      <c r="G551" s="122"/>
      <c r="H551" s="122"/>
      <c r="I551" s="122"/>
    </row>
    <row r="552" spans="2:9" ht="12.75">
      <c r="B552" s="122"/>
      <c r="C552" s="122"/>
      <c r="D552" s="122"/>
      <c r="E552" s="122"/>
      <c r="F552" s="122"/>
      <c r="G552" s="122"/>
      <c r="H552" s="122"/>
      <c r="I552" s="122"/>
    </row>
    <row r="553" spans="2:9" ht="12.75">
      <c r="B553" s="122"/>
      <c r="C553" s="122"/>
      <c r="D553" s="122"/>
      <c r="E553" s="122"/>
      <c r="F553" s="122"/>
      <c r="G553" s="122"/>
      <c r="H553" s="122"/>
      <c r="I553" s="122"/>
    </row>
    <row r="554" spans="2:9" ht="12.75">
      <c r="B554" s="122"/>
      <c r="C554" s="122"/>
      <c r="D554" s="122"/>
      <c r="E554" s="122"/>
      <c r="F554" s="122"/>
      <c r="G554" s="122"/>
      <c r="H554" s="122"/>
      <c r="I554" s="122"/>
    </row>
    <row r="556" spans="5:9" ht="22.5">
      <c r="E556" s="302" t="s">
        <v>0</v>
      </c>
      <c r="F556" s="302"/>
      <c r="G556" s="302"/>
      <c r="H556" s="302"/>
      <c r="I556" s="302"/>
    </row>
    <row r="557" spans="5:9" ht="12.75">
      <c r="E557" s="303" t="s">
        <v>4</v>
      </c>
      <c r="F557" s="303"/>
      <c r="G557" s="303"/>
      <c r="H557" s="303"/>
      <c r="I557" s="303"/>
    </row>
    <row r="558" spans="5:9" ht="12.75">
      <c r="E558" s="315" t="s">
        <v>143</v>
      </c>
      <c r="F558" s="315"/>
      <c r="G558" s="315"/>
      <c r="H558" s="315"/>
      <c r="I558" s="315"/>
    </row>
    <row r="559" spans="5:9" ht="12.75">
      <c r="E559" s="305"/>
      <c r="F559" s="305"/>
      <c r="G559" s="305"/>
      <c r="H559" s="305"/>
      <c r="I559" s="305"/>
    </row>
    <row r="561" spans="5:7" ht="12.75">
      <c r="E561" s="303"/>
      <c r="F561" s="303"/>
      <c r="G561" s="303"/>
    </row>
    <row r="562" ht="13.5" thickBot="1"/>
    <row r="563" spans="1:9" ht="14.25" thickBot="1" thickTop="1">
      <c r="A563" s="119"/>
      <c r="B563" s="161" t="s">
        <v>37</v>
      </c>
      <c r="C563" s="312"/>
      <c r="D563" s="313"/>
      <c r="E563" s="312" t="s">
        <v>38</v>
      </c>
      <c r="F563" s="314"/>
      <c r="G563" s="313"/>
      <c r="H563" s="161" t="s">
        <v>39</v>
      </c>
      <c r="I563" s="161" t="s">
        <v>1</v>
      </c>
    </row>
    <row r="564" spans="2:9" ht="13.5" thickTop="1">
      <c r="B564" s="150"/>
      <c r="C564" s="151"/>
      <c r="D564" s="151"/>
      <c r="E564" s="151"/>
      <c r="F564" s="151"/>
      <c r="G564" s="151"/>
      <c r="H564" s="151"/>
      <c r="I564" s="152"/>
    </row>
    <row r="565" spans="2:9" ht="12.75">
      <c r="B565" s="121"/>
      <c r="C565" s="122"/>
      <c r="D565" s="122"/>
      <c r="E565" s="123" t="s">
        <v>40</v>
      </c>
      <c r="F565" s="122"/>
      <c r="G565" s="122"/>
      <c r="H565" s="122"/>
      <c r="I565" s="163">
        <v>351602.56</v>
      </c>
    </row>
    <row r="566" spans="2:9" ht="12.75">
      <c r="B566" s="121"/>
      <c r="C566" s="122"/>
      <c r="D566" s="122"/>
      <c r="E566" s="123"/>
      <c r="F566" s="122"/>
      <c r="G566" s="122"/>
      <c r="H566" s="122"/>
      <c r="I566" s="124"/>
    </row>
    <row r="567" spans="2:9" ht="12.75">
      <c r="B567" s="121"/>
      <c r="C567" s="122"/>
      <c r="D567" s="122"/>
      <c r="E567" s="123"/>
      <c r="F567" s="122"/>
      <c r="G567" s="122"/>
      <c r="H567" s="122"/>
      <c r="I567" s="124"/>
    </row>
    <row r="568" spans="2:9" ht="12.75">
      <c r="B568" s="121"/>
      <c r="C568" s="122"/>
      <c r="D568" s="122"/>
      <c r="E568" s="123"/>
      <c r="F568" s="122"/>
      <c r="G568" s="122"/>
      <c r="H568" s="122"/>
      <c r="I568" s="124"/>
    </row>
    <row r="569" spans="2:9" ht="12.75">
      <c r="B569" s="121"/>
      <c r="C569" s="122"/>
      <c r="D569" s="122"/>
      <c r="E569" s="164"/>
      <c r="F569" s="122"/>
      <c r="G569" s="122"/>
      <c r="H569" s="122"/>
      <c r="I569" s="143"/>
    </row>
    <row r="570" spans="2:9" ht="12.75">
      <c r="B570" s="222"/>
      <c r="D570" s="122"/>
      <c r="E570" s="211" t="s">
        <v>86</v>
      </c>
      <c r="F570" s="122"/>
      <c r="G570" s="122"/>
      <c r="H570" s="122"/>
      <c r="I570" s="146">
        <f>SUM(G571:G572)</f>
        <v>14000</v>
      </c>
    </row>
    <row r="571" spans="2:9" ht="12.75">
      <c r="B571" s="231">
        <v>40980</v>
      </c>
      <c r="C571" s="232"/>
      <c r="D571" s="234" t="s">
        <v>150</v>
      </c>
      <c r="E571" s="190"/>
      <c r="F571" s="190"/>
      <c r="G571" s="235">
        <v>8000</v>
      </c>
      <c r="H571" s="128"/>
      <c r="I571" s="124"/>
    </row>
    <row r="572" spans="2:9" ht="12.75">
      <c r="B572" s="258">
        <v>40980</v>
      </c>
      <c r="C572" s="259"/>
      <c r="D572" s="234" t="s">
        <v>151</v>
      </c>
      <c r="E572" s="190"/>
      <c r="F572" s="190"/>
      <c r="G572" s="260">
        <v>6000</v>
      </c>
      <c r="H572" s="128"/>
      <c r="I572" s="143"/>
    </row>
    <row r="573" spans="2:9" ht="12.75">
      <c r="B573" s="224"/>
      <c r="C573" s="293"/>
      <c r="D573" s="293"/>
      <c r="E573" s="190"/>
      <c r="F573" s="122"/>
      <c r="G573" s="122"/>
      <c r="H573" s="128"/>
      <c r="I573" s="143"/>
    </row>
    <row r="574" spans="2:9" ht="12.75">
      <c r="B574" s="224"/>
      <c r="C574" s="293"/>
      <c r="D574" s="293"/>
      <c r="E574" s="225"/>
      <c r="F574" s="122"/>
      <c r="G574" s="122"/>
      <c r="H574" s="220"/>
      <c r="I574" s="192"/>
    </row>
    <row r="575" spans="2:9" ht="12.75">
      <c r="B575" s="224"/>
      <c r="C575" s="293"/>
      <c r="D575" s="293"/>
      <c r="E575" s="211" t="s">
        <v>82</v>
      </c>
      <c r="F575" s="122"/>
      <c r="G575" s="122"/>
      <c r="H575" s="220"/>
      <c r="I575" s="192">
        <f>SUM(H576)</f>
        <v>0</v>
      </c>
    </row>
    <row r="576" spans="2:9" ht="12.75">
      <c r="B576" s="224"/>
      <c r="C576" s="293"/>
      <c r="D576" s="293"/>
      <c r="E576" s="208"/>
      <c r="F576" s="198"/>
      <c r="G576" s="122"/>
      <c r="H576" s="220"/>
      <c r="I576" s="192"/>
    </row>
    <row r="577" spans="2:9" ht="12.75">
      <c r="B577" s="224"/>
      <c r="C577" s="293"/>
      <c r="D577" s="293"/>
      <c r="E577" s="208"/>
      <c r="G577" s="122"/>
      <c r="H577" s="220"/>
      <c r="I577" s="192"/>
    </row>
    <row r="578" spans="2:9" ht="12.75">
      <c r="B578" s="224"/>
      <c r="C578" s="293"/>
      <c r="D578" s="293"/>
      <c r="E578" s="190"/>
      <c r="F578" s="122"/>
      <c r="G578" s="122"/>
      <c r="H578" s="220"/>
      <c r="I578" s="192"/>
    </row>
    <row r="579" spans="2:9" ht="12.75">
      <c r="B579" s="224"/>
      <c r="C579" s="293"/>
      <c r="D579" s="293"/>
      <c r="E579" s="225"/>
      <c r="F579" s="122"/>
      <c r="G579" s="122"/>
      <c r="H579" s="220"/>
      <c r="I579" s="192"/>
    </row>
    <row r="580" spans="2:9" ht="12.75">
      <c r="B580" s="224"/>
      <c r="C580" s="293"/>
      <c r="D580" s="293"/>
      <c r="E580" s="214" t="s">
        <v>85</v>
      </c>
      <c r="F580" s="122"/>
      <c r="G580" s="122"/>
      <c r="H580" s="220"/>
      <c r="I580" s="146">
        <v>0</v>
      </c>
    </row>
    <row r="581" spans="2:9" ht="12.75">
      <c r="B581" s="224"/>
      <c r="C581" s="293"/>
      <c r="D581" s="293"/>
      <c r="E581" s="208"/>
      <c r="F581" s="198"/>
      <c r="G581" s="122"/>
      <c r="H581" s="220"/>
      <c r="I581" s="143"/>
    </row>
    <row r="582" spans="2:9" ht="12.75">
      <c r="B582" s="224"/>
      <c r="C582" s="293"/>
      <c r="D582" s="293"/>
      <c r="E582" s="208"/>
      <c r="F582" s="198"/>
      <c r="G582" s="122"/>
      <c r="H582" s="220"/>
      <c r="I582" s="143"/>
    </row>
    <row r="583" spans="2:9" ht="12.75">
      <c r="B583" s="224"/>
      <c r="C583" s="293"/>
      <c r="D583" s="293"/>
      <c r="E583" s="208"/>
      <c r="F583" s="198"/>
      <c r="G583" s="122"/>
      <c r="H583" s="220"/>
      <c r="I583" s="143"/>
    </row>
    <row r="584" spans="2:9" ht="12.75">
      <c r="B584" s="140"/>
      <c r="C584" s="293"/>
      <c r="D584" s="293"/>
      <c r="E584" s="190"/>
      <c r="F584" s="122"/>
      <c r="G584" s="122"/>
      <c r="H584" s="220"/>
      <c r="I584" s="143"/>
    </row>
    <row r="585" spans="2:9" ht="12.75">
      <c r="B585" s="140"/>
      <c r="C585" s="293"/>
      <c r="D585" s="293"/>
      <c r="E585" s="190"/>
      <c r="F585" s="122"/>
      <c r="G585" s="122"/>
      <c r="H585" s="220"/>
      <c r="I585" s="143"/>
    </row>
    <row r="586" spans="2:9" ht="12.75">
      <c r="B586" s="140"/>
      <c r="C586" s="293"/>
      <c r="D586" s="293"/>
      <c r="E586" s="190"/>
      <c r="F586" s="122"/>
      <c r="G586" s="122"/>
      <c r="H586" s="220"/>
      <c r="I586" s="143"/>
    </row>
    <row r="587" spans="2:9" ht="12.75">
      <c r="B587" s="140"/>
      <c r="C587" s="293"/>
      <c r="D587" s="293"/>
      <c r="E587" s="190"/>
      <c r="F587" s="122"/>
      <c r="G587" s="122"/>
      <c r="H587" s="220"/>
      <c r="I587" s="143"/>
    </row>
    <row r="588" spans="2:9" ht="12.75">
      <c r="B588" s="140"/>
      <c r="C588" s="293"/>
      <c r="D588" s="293"/>
      <c r="E588" s="190"/>
      <c r="F588" s="122"/>
      <c r="G588" s="122"/>
      <c r="H588" s="220"/>
      <c r="I588" s="143"/>
    </row>
    <row r="589" spans="2:9" ht="12.75">
      <c r="B589" s="140"/>
      <c r="C589" s="293"/>
      <c r="D589" s="293"/>
      <c r="E589" s="190"/>
      <c r="F589" s="122"/>
      <c r="G589" s="122"/>
      <c r="H589" s="220"/>
      <c r="I589" s="143"/>
    </row>
    <row r="590" spans="2:9" ht="12.75">
      <c r="B590" s="140"/>
      <c r="C590" s="293"/>
      <c r="D590" s="293"/>
      <c r="E590" s="190"/>
      <c r="F590" s="122"/>
      <c r="G590" s="122"/>
      <c r="H590" s="220"/>
      <c r="I590" s="143"/>
    </row>
    <row r="591" spans="2:9" ht="12.75">
      <c r="B591" s="121"/>
      <c r="C591" s="293"/>
      <c r="D591" s="293"/>
      <c r="F591" s="122"/>
      <c r="G591" s="122"/>
      <c r="H591" s="220"/>
      <c r="I591" s="143"/>
    </row>
    <row r="592" spans="2:9" ht="12.75">
      <c r="B592" s="121"/>
      <c r="E592" s="164"/>
      <c r="F592" s="122"/>
      <c r="G592" s="122"/>
      <c r="H592" s="220"/>
      <c r="I592" s="146"/>
    </row>
    <row r="593" spans="2:9" ht="12.75">
      <c r="B593" s="121"/>
      <c r="E593" s="122"/>
      <c r="F593" s="122"/>
      <c r="G593" s="122"/>
      <c r="H593" s="122"/>
      <c r="I593" s="143"/>
    </row>
    <row r="594" spans="2:9" ht="12.75">
      <c r="B594" s="121"/>
      <c r="E594" s="123"/>
      <c r="F594" s="122"/>
      <c r="G594" s="122"/>
      <c r="H594" s="122"/>
      <c r="I594" s="143"/>
    </row>
    <row r="595" spans="2:9" ht="12.75">
      <c r="B595" s="121"/>
      <c r="E595" s="123"/>
      <c r="F595" s="122"/>
      <c r="G595" s="122"/>
      <c r="H595" s="122"/>
      <c r="I595" s="143"/>
    </row>
    <row r="596" spans="2:9" ht="12.75">
      <c r="B596" s="121"/>
      <c r="C596" s="122"/>
      <c r="D596" s="122"/>
      <c r="E596" s="123"/>
      <c r="F596" s="122"/>
      <c r="G596" s="122"/>
      <c r="H596" s="122"/>
      <c r="I596" s="146"/>
    </row>
    <row r="597" spans="2:9" ht="12.75">
      <c r="B597" s="121"/>
      <c r="C597" s="122"/>
      <c r="D597" s="122"/>
      <c r="E597" s="123"/>
      <c r="F597" s="122"/>
      <c r="G597" s="122"/>
      <c r="H597" s="122"/>
      <c r="I597" s="143"/>
    </row>
    <row r="598" spans="2:9" ht="12.75">
      <c r="B598" s="121"/>
      <c r="C598" s="122"/>
      <c r="D598" s="122"/>
      <c r="E598" s="123"/>
      <c r="F598" s="122"/>
      <c r="G598" s="122"/>
      <c r="H598" s="122"/>
      <c r="I598" s="143"/>
    </row>
    <row r="599" spans="2:9" ht="13.5" thickBot="1">
      <c r="B599" s="121"/>
      <c r="C599" s="122"/>
      <c r="D599" s="122"/>
      <c r="E599" s="123" t="s">
        <v>43</v>
      </c>
      <c r="F599" s="122"/>
      <c r="G599" s="122"/>
      <c r="H599" s="122"/>
      <c r="I599" s="209">
        <f>I565-I570-I575+I580</f>
        <v>337602.56</v>
      </c>
    </row>
    <row r="600" spans="2:9" ht="13.5" thickTop="1">
      <c r="B600" s="121"/>
      <c r="C600" s="122"/>
      <c r="D600" s="122"/>
      <c r="E600" s="122"/>
      <c r="F600" s="122"/>
      <c r="G600" s="122"/>
      <c r="H600" s="122"/>
      <c r="I600" s="143"/>
    </row>
    <row r="601" spans="2:9" ht="13.5" thickBot="1">
      <c r="B601" s="147"/>
      <c r="C601" s="148"/>
      <c r="D601" s="148"/>
      <c r="E601" s="148"/>
      <c r="F601" s="148"/>
      <c r="G601" s="148"/>
      <c r="H601" s="148"/>
      <c r="I601" s="160"/>
    </row>
    <row r="602" spans="1:9" ht="13.5" thickTop="1">
      <c r="A602" s="122"/>
      <c r="B602" s="122"/>
      <c r="C602" s="122"/>
      <c r="D602" s="122"/>
      <c r="E602" s="122"/>
      <c r="F602" s="122"/>
      <c r="G602" s="122"/>
      <c r="H602" s="122"/>
      <c r="I602" s="122"/>
    </row>
    <row r="603" spans="1:9" ht="12.75">
      <c r="A603" s="122"/>
      <c r="B603" s="122"/>
      <c r="C603" s="122"/>
      <c r="D603" s="122"/>
      <c r="E603" s="122"/>
      <c r="F603" s="122"/>
      <c r="G603" s="122"/>
      <c r="H603" s="122"/>
      <c r="I603" s="122"/>
    </row>
    <row r="604" spans="1:9" ht="12.75">
      <c r="A604" s="122"/>
      <c r="B604" s="122"/>
      <c r="C604" s="122"/>
      <c r="D604" s="122"/>
      <c r="E604" s="122"/>
      <c r="F604" s="122"/>
      <c r="G604" s="122"/>
      <c r="H604" s="122"/>
      <c r="I604" s="122"/>
    </row>
    <row r="605" spans="1:9" ht="12.75">
      <c r="A605" s="122"/>
      <c r="B605" s="122"/>
      <c r="C605" s="122"/>
      <c r="D605" s="122"/>
      <c r="E605" s="122"/>
      <c r="F605" s="122"/>
      <c r="G605" s="122"/>
      <c r="H605" s="122"/>
      <c r="I605" s="122"/>
    </row>
    <row r="606" spans="1:9" ht="12.75">
      <c r="A606" s="122"/>
      <c r="B606" s="122"/>
      <c r="C606" s="122"/>
      <c r="D606" s="122"/>
      <c r="E606" s="122"/>
      <c r="F606" s="122"/>
      <c r="G606" s="122"/>
      <c r="H606" s="122"/>
      <c r="I606" s="122"/>
    </row>
    <row r="607" spans="1:9" ht="12.75">
      <c r="A607" s="122"/>
      <c r="B607" s="122"/>
      <c r="C607" s="122"/>
      <c r="D607" s="122"/>
      <c r="E607" s="122"/>
      <c r="F607" s="122"/>
      <c r="G607" s="122"/>
      <c r="H607" s="122"/>
      <c r="I607" s="122"/>
    </row>
    <row r="608" spans="1:9" ht="12.75">
      <c r="A608" s="122"/>
      <c r="B608" s="122"/>
      <c r="C608" s="122"/>
      <c r="D608" s="122"/>
      <c r="E608" s="122"/>
      <c r="F608" s="122"/>
      <c r="G608" s="122"/>
      <c r="H608" s="122"/>
      <c r="I608" s="122"/>
    </row>
    <row r="610" spans="2:9" ht="12.75">
      <c r="B610" s="122"/>
      <c r="C610" s="122"/>
      <c r="D610" s="122"/>
      <c r="E610" s="122"/>
      <c r="F610" s="122"/>
      <c r="G610" s="122"/>
      <c r="H610" s="122"/>
      <c r="I610" s="122"/>
    </row>
    <row r="612" spans="5:9" ht="22.5">
      <c r="E612" s="302" t="s">
        <v>0</v>
      </c>
      <c r="F612" s="302"/>
      <c r="G612" s="302"/>
      <c r="H612" s="302"/>
      <c r="I612" s="302"/>
    </row>
    <row r="613" spans="5:9" ht="12.75">
      <c r="E613" s="303" t="s">
        <v>4</v>
      </c>
      <c r="F613" s="303"/>
      <c r="G613" s="303"/>
      <c r="H613" s="303"/>
      <c r="I613" s="303"/>
    </row>
    <row r="614" spans="5:9" ht="12.75">
      <c r="E614" s="315" t="s">
        <v>143</v>
      </c>
      <c r="F614" s="315"/>
      <c r="G614" s="315"/>
      <c r="H614" s="315"/>
      <c r="I614" s="315"/>
    </row>
    <row r="615" spans="5:9" ht="12.75">
      <c r="E615" s="305"/>
      <c r="F615" s="305"/>
      <c r="G615" s="305"/>
      <c r="H615" s="305"/>
      <c r="I615" s="305"/>
    </row>
    <row r="617" spans="5:7" ht="12.75">
      <c r="E617" s="303"/>
      <c r="F617" s="303"/>
      <c r="G617" s="303"/>
    </row>
    <row r="618" ht="13.5" thickBot="1"/>
    <row r="619" spans="1:9" ht="14.25" thickBot="1" thickTop="1">
      <c r="A619" s="119"/>
      <c r="B619" s="161" t="s">
        <v>37</v>
      </c>
      <c r="C619" s="312"/>
      <c r="D619" s="313"/>
      <c r="E619" s="312" t="s">
        <v>38</v>
      </c>
      <c r="F619" s="314"/>
      <c r="G619" s="313"/>
      <c r="H619" s="161" t="s">
        <v>39</v>
      </c>
      <c r="I619" s="161" t="s">
        <v>1</v>
      </c>
    </row>
    <row r="620" spans="2:9" ht="13.5" thickTop="1">
      <c r="B620" s="150"/>
      <c r="C620" s="151"/>
      <c r="D620" s="151"/>
      <c r="E620" s="151"/>
      <c r="F620" s="151"/>
      <c r="G620" s="151"/>
      <c r="H620" s="151"/>
      <c r="I620" s="152"/>
    </row>
    <row r="621" spans="2:9" ht="12.75">
      <c r="B621" s="121"/>
      <c r="C621" s="122"/>
      <c r="D621" s="122"/>
      <c r="E621" s="123" t="s">
        <v>40</v>
      </c>
      <c r="F621" s="122"/>
      <c r="G621" s="122"/>
      <c r="H621" s="122"/>
      <c r="I621" s="163">
        <v>42993.04</v>
      </c>
    </row>
    <row r="622" spans="2:9" ht="12.75">
      <c r="B622" s="121"/>
      <c r="C622" s="122"/>
      <c r="D622" s="122"/>
      <c r="E622" s="123"/>
      <c r="F622" s="122"/>
      <c r="G622" s="122"/>
      <c r="H622" s="122"/>
      <c r="I622" s="124"/>
    </row>
    <row r="623" spans="2:9" ht="12.75">
      <c r="B623" s="121"/>
      <c r="C623" s="122"/>
      <c r="D623" s="122"/>
      <c r="E623" s="123"/>
      <c r="F623" s="122"/>
      <c r="G623" s="122"/>
      <c r="H623" s="122"/>
      <c r="I623" s="124"/>
    </row>
    <row r="624" spans="2:9" ht="12.75">
      <c r="B624" s="121"/>
      <c r="C624" s="122"/>
      <c r="D624" s="122"/>
      <c r="E624" s="123"/>
      <c r="F624" s="122"/>
      <c r="G624" s="122"/>
      <c r="H624" s="122"/>
      <c r="I624" s="124"/>
    </row>
    <row r="625" spans="2:9" ht="12.75">
      <c r="B625" s="121"/>
      <c r="C625" s="122"/>
      <c r="D625" s="122"/>
      <c r="E625" s="164"/>
      <c r="F625" s="122"/>
      <c r="G625" s="122"/>
      <c r="H625" s="122"/>
      <c r="I625" s="143"/>
    </row>
    <row r="626" spans="2:9" ht="12.75">
      <c r="B626" s="222"/>
      <c r="D626" s="122"/>
      <c r="E626" s="211" t="s">
        <v>86</v>
      </c>
      <c r="F626" s="122"/>
      <c r="G626" s="122"/>
      <c r="H626" s="122"/>
      <c r="I626" s="146">
        <v>0</v>
      </c>
    </row>
    <row r="627" spans="2:9" ht="12.75">
      <c r="B627" s="223"/>
      <c r="C627" s="293"/>
      <c r="D627" s="293"/>
      <c r="E627" s="190"/>
      <c r="F627" s="122"/>
      <c r="G627" s="122"/>
      <c r="H627" s="128"/>
      <c r="I627" s="124"/>
    </row>
    <row r="628" spans="2:9" ht="12.75">
      <c r="B628" s="224"/>
      <c r="C628" s="293"/>
      <c r="D628" s="293"/>
      <c r="E628" s="190"/>
      <c r="F628" s="122"/>
      <c r="G628" s="122"/>
      <c r="H628" s="128"/>
      <c r="I628" s="143"/>
    </row>
    <row r="629" spans="2:9" ht="12.75">
      <c r="B629" s="224"/>
      <c r="C629" s="293"/>
      <c r="D629" s="293"/>
      <c r="E629" s="190"/>
      <c r="F629" s="122"/>
      <c r="G629" s="122"/>
      <c r="H629" s="128"/>
      <c r="I629" s="143"/>
    </row>
    <row r="630" spans="2:9" ht="12.75">
      <c r="B630" s="224"/>
      <c r="C630" s="293"/>
      <c r="D630" s="293"/>
      <c r="E630" s="225"/>
      <c r="F630" s="122"/>
      <c r="G630" s="122"/>
      <c r="H630" s="220"/>
      <c r="I630" s="192"/>
    </row>
    <row r="631" spans="2:9" ht="12.75">
      <c r="B631" s="224"/>
      <c r="C631" s="293"/>
      <c r="D631" s="293"/>
      <c r="E631" s="211" t="s">
        <v>82</v>
      </c>
      <c r="F631" s="122"/>
      <c r="G631" s="122"/>
      <c r="H631" s="220"/>
      <c r="I631" s="192">
        <f>SUM(H632)</f>
        <v>0</v>
      </c>
    </row>
    <row r="632" spans="2:9" ht="12.75">
      <c r="B632" s="224"/>
      <c r="C632" s="293"/>
      <c r="D632" s="293"/>
      <c r="E632" s="208"/>
      <c r="F632" s="198"/>
      <c r="G632" s="122"/>
      <c r="H632" s="220"/>
      <c r="I632" s="192"/>
    </row>
    <row r="633" spans="2:9" ht="12.75">
      <c r="B633" s="224"/>
      <c r="C633" s="293"/>
      <c r="D633" s="293"/>
      <c r="E633" s="208"/>
      <c r="G633" s="122"/>
      <c r="H633" s="220"/>
      <c r="I633" s="192"/>
    </row>
    <row r="634" spans="2:9" ht="12.75">
      <c r="B634" s="224"/>
      <c r="C634" s="293"/>
      <c r="D634" s="293"/>
      <c r="E634" s="190"/>
      <c r="F634" s="122"/>
      <c r="G634" s="122"/>
      <c r="H634" s="220"/>
      <c r="I634" s="192"/>
    </row>
    <row r="635" spans="2:9" ht="12.75">
      <c r="B635" s="224"/>
      <c r="C635" s="293"/>
      <c r="D635" s="293"/>
      <c r="E635" s="225"/>
      <c r="F635" s="122"/>
      <c r="G635" s="122"/>
      <c r="H635" s="220"/>
      <c r="I635" s="192"/>
    </row>
    <row r="636" spans="2:9" ht="12.75">
      <c r="B636" s="224"/>
      <c r="C636" s="293"/>
      <c r="D636" s="293"/>
      <c r="E636" s="214" t="s">
        <v>85</v>
      </c>
      <c r="F636" s="122"/>
      <c r="G636" s="122"/>
      <c r="H636" s="220"/>
      <c r="I636" s="146">
        <v>0</v>
      </c>
    </row>
    <row r="637" spans="2:9" ht="12.75">
      <c r="B637" s="224"/>
      <c r="C637" s="293"/>
      <c r="D637" s="293"/>
      <c r="E637" s="208"/>
      <c r="F637" s="198"/>
      <c r="G637" s="122"/>
      <c r="H637" s="220"/>
      <c r="I637" s="143"/>
    </row>
    <row r="638" spans="2:9" ht="12.75">
      <c r="B638" s="224"/>
      <c r="C638" s="293"/>
      <c r="D638" s="293"/>
      <c r="E638" s="208"/>
      <c r="F638" s="198"/>
      <c r="G638" s="122"/>
      <c r="H638" s="220"/>
      <c r="I638" s="143"/>
    </row>
    <row r="639" spans="2:9" ht="12.75">
      <c r="B639" s="224"/>
      <c r="C639" s="293"/>
      <c r="D639" s="293"/>
      <c r="E639" s="208"/>
      <c r="F639" s="198"/>
      <c r="G639" s="122"/>
      <c r="H639" s="220"/>
      <c r="I639" s="143"/>
    </row>
    <row r="640" spans="2:9" ht="12.75">
      <c r="B640" s="140"/>
      <c r="C640" s="293"/>
      <c r="D640" s="293"/>
      <c r="E640" s="190"/>
      <c r="F640" s="122"/>
      <c r="G640" s="122"/>
      <c r="H640" s="220"/>
      <c r="I640" s="143"/>
    </row>
    <row r="641" spans="2:9" ht="12.75">
      <c r="B641" s="140"/>
      <c r="C641" s="293"/>
      <c r="D641" s="293"/>
      <c r="E641" s="190"/>
      <c r="F641" s="122"/>
      <c r="G641" s="122"/>
      <c r="H641" s="220"/>
      <c r="I641" s="143"/>
    </row>
    <row r="642" spans="2:9" ht="12.75">
      <c r="B642" s="140"/>
      <c r="C642" s="293"/>
      <c r="D642" s="293"/>
      <c r="E642" s="190"/>
      <c r="F642" s="122"/>
      <c r="G642" s="122"/>
      <c r="H642" s="220"/>
      <c r="I642" s="143"/>
    </row>
    <row r="643" spans="2:9" ht="12.75">
      <c r="B643" s="140"/>
      <c r="C643" s="293"/>
      <c r="D643" s="293"/>
      <c r="E643" s="190"/>
      <c r="F643" s="122"/>
      <c r="G643" s="122"/>
      <c r="H643" s="220"/>
      <c r="I643" s="143"/>
    </row>
    <row r="644" spans="2:9" ht="12.75">
      <c r="B644" s="140"/>
      <c r="C644" s="293"/>
      <c r="D644" s="293"/>
      <c r="E644" s="190"/>
      <c r="F644" s="122"/>
      <c r="G644" s="122"/>
      <c r="H644" s="220"/>
      <c r="I644" s="143"/>
    </row>
    <row r="645" spans="2:9" ht="12.75">
      <c r="B645" s="140"/>
      <c r="C645" s="293"/>
      <c r="D645" s="293"/>
      <c r="E645" s="190"/>
      <c r="F645" s="122"/>
      <c r="G645" s="122"/>
      <c r="H645" s="220"/>
      <c r="I645" s="143"/>
    </row>
    <row r="646" spans="2:9" ht="12.75">
      <c r="B646" s="140"/>
      <c r="C646" s="293"/>
      <c r="D646" s="293"/>
      <c r="E646" s="190"/>
      <c r="F646" s="122"/>
      <c r="G646" s="122"/>
      <c r="H646" s="220"/>
      <c r="I646" s="143"/>
    </row>
    <row r="647" spans="2:9" ht="12.75">
      <c r="B647" s="121"/>
      <c r="C647" s="293"/>
      <c r="D647" s="293"/>
      <c r="F647" s="122"/>
      <c r="G647" s="122"/>
      <c r="H647" s="220"/>
      <c r="I647" s="143"/>
    </row>
    <row r="648" spans="2:9" ht="12.75">
      <c r="B648" s="121"/>
      <c r="E648" s="164"/>
      <c r="F648" s="122"/>
      <c r="G648" s="122"/>
      <c r="H648" s="220"/>
      <c r="I648" s="146"/>
    </row>
    <row r="649" spans="2:9" ht="12.75">
      <c r="B649" s="121"/>
      <c r="E649" s="122"/>
      <c r="F649" s="122"/>
      <c r="G649" s="122"/>
      <c r="H649" s="122"/>
      <c r="I649" s="143"/>
    </row>
    <row r="650" spans="2:9" ht="12.75">
      <c r="B650" s="121"/>
      <c r="E650" s="123"/>
      <c r="F650" s="122"/>
      <c r="G650" s="122"/>
      <c r="H650" s="122"/>
      <c r="I650" s="143"/>
    </row>
    <row r="651" spans="2:9" ht="12.75">
      <c r="B651" s="121"/>
      <c r="E651" s="123"/>
      <c r="F651" s="122"/>
      <c r="G651" s="122"/>
      <c r="H651" s="122"/>
      <c r="I651" s="143"/>
    </row>
    <row r="652" spans="2:9" ht="12.75">
      <c r="B652" s="121"/>
      <c r="C652" s="122"/>
      <c r="D652" s="122"/>
      <c r="E652" s="123"/>
      <c r="F652" s="122"/>
      <c r="G652" s="122"/>
      <c r="H652" s="122"/>
      <c r="I652" s="146"/>
    </row>
    <row r="653" spans="2:9" ht="12.75">
      <c r="B653" s="121"/>
      <c r="C653" s="122"/>
      <c r="D653" s="122"/>
      <c r="E653" s="123"/>
      <c r="F653" s="122"/>
      <c r="G653" s="122"/>
      <c r="H653" s="122"/>
      <c r="I653" s="143"/>
    </row>
    <row r="654" spans="2:9" ht="12.75">
      <c r="B654" s="121"/>
      <c r="C654" s="122"/>
      <c r="D654" s="122"/>
      <c r="E654" s="123"/>
      <c r="F654" s="122"/>
      <c r="G654" s="122"/>
      <c r="H654" s="122"/>
      <c r="I654" s="143"/>
    </row>
    <row r="655" spans="2:9" ht="13.5" thickBot="1">
      <c r="B655" s="121"/>
      <c r="C655" s="122"/>
      <c r="D655" s="122"/>
      <c r="E655" s="123" t="s">
        <v>43</v>
      </c>
      <c r="F655" s="122"/>
      <c r="G655" s="122"/>
      <c r="H655" s="122"/>
      <c r="I655" s="209">
        <f>I621-I626-I631+I636</f>
        <v>42993.04</v>
      </c>
    </row>
    <row r="656" spans="2:9" ht="13.5" thickTop="1">
      <c r="B656" s="121"/>
      <c r="C656" s="122"/>
      <c r="D656" s="122"/>
      <c r="E656" s="122"/>
      <c r="F656" s="122"/>
      <c r="G656" s="122"/>
      <c r="H656" s="122"/>
      <c r="I656" s="143"/>
    </row>
    <row r="657" spans="2:9" ht="13.5" thickBot="1">
      <c r="B657" s="147"/>
      <c r="C657" s="148"/>
      <c r="D657" s="148"/>
      <c r="E657" s="148"/>
      <c r="F657" s="148"/>
      <c r="G657" s="148"/>
      <c r="H657" s="148"/>
      <c r="I657" s="160"/>
    </row>
    <row r="658" spans="1:9" ht="13.5" thickTop="1">
      <c r="A658" s="122"/>
      <c r="B658" s="122"/>
      <c r="C658" s="122"/>
      <c r="D658" s="122"/>
      <c r="E658" s="122"/>
      <c r="F658" s="122"/>
      <c r="G658" s="122"/>
      <c r="H658" s="122"/>
      <c r="I658" s="122"/>
    </row>
    <row r="659" spans="1:9" ht="12.75">
      <c r="A659" s="122"/>
      <c r="B659" s="122"/>
      <c r="C659" s="122"/>
      <c r="D659" s="122"/>
      <c r="E659" s="122"/>
      <c r="F659" s="122"/>
      <c r="G659" s="122"/>
      <c r="H659" s="122"/>
      <c r="I659" s="122"/>
    </row>
    <row r="660" spans="1:9" ht="12.75">
      <c r="A660" s="122"/>
      <c r="B660" s="122"/>
      <c r="C660" s="122"/>
      <c r="D660" s="122"/>
      <c r="E660" s="122"/>
      <c r="F660" s="122"/>
      <c r="G660" s="122"/>
      <c r="H660" s="122"/>
      <c r="I660" s="122"/>
    </row>
    <row r="661" spans="1:9" ht="12.75">
      <c r="A661" s="122"/>
      <c r="B661" s="122"/>
      <c r="C661" s="122"/>
      <c r="D661" s="122"/>
      <c r="E661" s="122"/>
      <c r="F661" s="122"/>
      <c r="G661" s="122"/>
      <c r="H661" s="122"/>
      <c r="I661" s="122"/>
    </row>
    <row r="662" spans="1:9" ht="12.75">
      <c r="A662" s="122"/>
      <c r="B662" s="122"/>
      <c r="C662" s="122"/>
      <c r="D662" s="122"/>
      <c r="E662" s="122"/>
      <c r="F662" s="122"/>
      <c r="G662" s="122"/>
      <c r="H662" s="122"/>
      <c r="I662" s="122"/>
    </row>
    <row r="663" spans="1:9" ht="12.75">
      <c r="A663" s="122"/>
      <c r="B663" s="122"/>
      <c r="C663" s="122"/>
      <c r="D663" s="122"/>
      <c r="E663" s="122"/>
      <c r="F663" s="122"/>
      <c r="G663" s="122"/>
      <c r="H663" s="122"/>
      <c r="I663" s="122"/>
    </row>
    <row r="664" spans="1:9" ht="12.75">
      <c r="A664" s="122"/>
      <c r="B664" s="122"/>
      <c r="C664" s="122"/>
      <c r="D664" s="122"/>
      <c r="E664" s="122"/>
      <c r="F664" s="122"/>
      <c r="G664" s="122"/>
      <c r="H664" s="122"/>
      <c r="I664" s="122"/>
    </row>
    <row r="666" spans="2:9" ht="12.75">
      <c r="B666" s="122"/>
      <c r="C666" s="122"/>
      <c r="D666" s="122"/>
      <c r="E666" s="122"/>
      <c r="F666" s="122"/>
      <c r="G666" s="122"/>
      <c r="H666" s="122"/>
      <c r="I666" s="122"/>
    </row>
    <row r="668" spans="5:9" ht="22.5">
      <c r="E668" s="302" t="s">
        <v>0</v>
      </c>
      <c r="F668" s="302"/>
      <c r="G668" s="302"/>
      <c r="H668" s="302"/>
      <c r="I668" s="302"/>
    </row>
    <row r="669" spans="5:9" ht="12.75">
      <c r="E669" s="303" t="s">
        <v>4</v>
      </c>
      <c r="F669" s="303"/>
      <c r="G669" s="303"/>
      <c r="H669" s="303"/>
      <c r="I669" s="303"/>
    </row>
    <row r="670" spans="5:9" ht="12.75">
      <c r="E670" s="315" t="s">
        <v>143</v>
      </c>
      <c r="F670" s="315"/>
      <c r="G670" s="315"/>
      <c r="H670" s="315"/>
      <c r="I670" s="315"/>
    </row>
    <row r="671" spans="5:9" ht="12.75">
      <c r="E671" s="305"/>
      <c r="F671" s="305"/>
      <c r="G671" s="305"/>
      <c r="H671" s="305"/>
      <c r="I671" s="305"/>
    </row>
    <row r="673" spans="5:7" ht="12.75">
      <c r="E673" s="303"/>
      <c r="F673" s="303"/>
      <c r="G673" s="303"/>
    </row>
    <row r="674" ht="13.5" thickBot="1"/>
    <row r="675" spans="1:9" ht="14.25" thickBot="1" thickTop="1">
      <c r="A675" s="119"/>
      <c r="B675" s="161" t="s">
        <v>37</v>
      </c>
      <c r="C675" s="312"/>
      <c r="D675" s="313"/>
      <c r="E675" s="312" t="s">
        <v>38</v>
      </c>
      <c r="F675" s="314"/>
      <c r="G675" s="313"/>
      <c r="H675" s="161" t="s">
        <v>39</v>
      </c>
      <c r="I675" s="161" t="s">
        <v>1</v>
      </c>
    </row>
    <row r="676" spans="2:9" ht="13.5" thickTop="1">
      <c r="B676" s="150"/>
      <c r="C676" s="151"/>
      <c r="D676" s="151"/>
      <c r="E676" s="151"/>
      <c r="F676" s="151"/>
      <c r="G676" s="151"/>
      <c r="H676" s="151"/>
      <c r="I676" s="152"/>
    </row>
    <row r="677" spans="2:9" ht="14.25">
      <c r="B677" s="121"/>
      <c r="C677" s="122"/>
      <c r="D677" s="122"/>
      <c r="E677" s="123" t="s">
        <v>40</v>
      </c>
      <c r="F677" s="122"/>
      <c r="G677" s="122"/>
      <c r="H677" s="122"/>
      <c r="I677" s="196">
        <v>2030194.22</v>
      </c>
    </row>
    <row r="678" spans="2:9" ht="12.75">
      <c r="B678" s="121"/>
      <c r="C678" s="122"/>
      <c r="D678" s="122"/>
      <c r="E678" s="123"/>
      <c r="F678" s="122"/>
      <c r="G678" s="122"/>
      <c r="H678" s="122"/>
      <c r="I678" s="124"/>
    </row>
    <row r="679" spans="2:9" ht="12.75">
      <c r="B679" s="121"/>
      <c r="C679" s="122"/>
      <c r="D679" s="122"/>
      <c r="E679" s="123"/>
      <c r="F679" s="122"/>
      <c r="G679" s="122"/>
      <c r="H679" s="122"/>
      <c r="I679" s="124"/>
    </row>
    <row r="680" spans="2:9" ht="12.75">
      <c r="B680" s="121"/>
      <c r="C680" s="122"/>
      <c r="D680" s="122"/>
      <c r="E680" s="123"/>
      <c r="F680" s="122"/>
      <c r="G680" s="122"/>
      <c r="H680" s="122"/>
      <c r="I680" s="124"/>
    </row>
    <row r="681" spans="2:9" ht="12.75">
      <c r="B681" s="121"/>
      <c r="C681" s="122"/>
      <c r="D681" s="122"/>
      <c r="E681" s="164"/>
      <c r="F681" s="122"/>
      <c r="G681" s="122"/>
      <c r="H681" s="122"/>
      <c r="I681" s="143"/>
    </row>
    <row r="682" spans="2:9" ht="12.75">
      <c r="B682" s="222"/>
      <c r="D682" s="122"/>
      <c r="E682" s="211" t="s">
        <v>86</v>
      </c>
      <c r="F682" s="122"/>
      <c r="G682" s="122"/>
      <c r="H682" s="122"/>
      <c r="I682" s="146">
        <v>0</v>
      </c>
    </row>
    <row r="683" spans="2:9" ht="12.75">
      <c r="B683" s="223"/>
      <c r="C683" s="293"/>
      <c r="D683" s="293"/>
      <c r="E683" s="190"/>
      <c r="F683" s="122"/>
      <c r="G683" s="122"/>
      <c r="H683" s="128"/>
      <c r="I683" s="124"/>
    </row>
    <row r="684" spans="2:9" ht="12.75">
      <c r="B684" s="224"/>
      <c r="C684" s="293"/>
      <c r="D684" s="293"/>
      <c r="E684" s="190"/>
      <c r="F684" s="122"/>
      <c r="G684" s="122"/>
      <c r="H684" s="128"/>
      <c r="I684" s="143"/>
    </row>
    <row r="685" spans="2:9" ht="12.75">
      <c r="B685" s="224"/>
      <c r="C685" s="293"/>
      <c r="D685" s="293"/>
      <c r="E685" s="190"/>
      <c r="F685" s="122"/>
      <c r="G685" s="122"/>
      <c r="H685" s="128"/>
      <c r="I685" s="143"/>
    </row>
    <row r="686" spans="2:9" ht="12.75">
      <c r="B686" s="224"/>
      <c r="C686" s="293"/>
      <c r="D686" s="293"/>
      <c r="E686" s="225"/>
      <c r="F686" s="122"/>
      <c r="G686" s="122"/>
      <c r="H686" s="220"/>
      <c r="I686" s="192"/>
    </row>
    <row r="687" spans="2:9" ht="12.75">
      <c r="B687" s="224"/>
      <c r="C687" s="293"/>
      <c r="D687" s="293"/>
      <c r="E687" s="211" t="s">
        <v>82</v>
      </c>
      <c r="F687" s="122"/>
      <c r="G687" s="122"/>
      <c r="H687" s="220"/>
      <c r="I687" s="192">
        <v>3400</v>
      </c>
    </row>
    <row r="688" spans="2:9" ht="12.75">
      <c r="B688" s="224"/>
      <c r="C688" s="293"/>
      <c r="D688" s="293"/>
      <c r="E688" s="208"/>
      <c r="F688" s="198"/>
      <c r="G688" s="122"/>
      <c r="H688" s="220"/>
      <c r="I688" s="192"/>
    </row>
    <row r="689" spans="2:9" ht="12.75">
      <c r="B689" s="224"/>
      <c r="C689" s="293"/>
      <c r="D689" s="293"/>
      <c r="E689" s="208"/>
      <c r="G689" s="122"/>
      <c r="H689" s="220"/>
      <c r="I689" s="192"/>
    </row>
    <row r="690" spans="2:9" ht="12.75">
      <c r="B690" s="224"/>
      <c r="C690" s="293"/>
      <c r="D690" s="293"/>
      <c r="E690" s="190"/>
      <c r="F690" s="122"/>
      <c r="G690" s="122"/>
      <c r="H690" s="220"/>
      <c r="I690" s="192"/>
    </row>
    <row r="691" spans="2:9" ht="12.75">
      <c r="B691" s="224"/>
      <c r="C691" s="293"/>
      <c r="D691" s="293"/>
      <c r="E691" s="225"/>
      <c r="F691" s="122"/>
      <c r="G691" s="122"/>
      <c r="H691" s="220"/>
      <c r="I691" s="192"/>
    </row>
    <row r="692" spans="2:9" ht="12.75">
      <c r="B692" s="224"/>
      <c r="C692" s="293"/>
      <c r="D692" s="293"/>
      <c r="E692" s="214" t="s">
        <v>85</v>
      </c>
      <c r="F692" s="122"/>
      <c r="G692" s="122"/>
      <c r="H692" s="220"/>
      <c r="I692" s="146">
        <v>0</v>
      </c>
    </row>
    <row r="693" spans="2:9" ht="12.75">
      <c r="B693" s="224"/>
      <c r="C693" s="293"/>
      <c r="D693" s="293"/>
      <c r="E693" s="208"/>
      <c r="F693" s="198"/>
      <c r="G693" s="122"/>
      <c r="H693" s="220"/>
      <c r="I693" s="143"/>
    </row>
    <row r="694" spans="2:9" ht="12.75">
      <c r="B694" s="224"/>
      <c r="C694" s="293"/>
      <c r="D694" s="293"/>
      <c r="E694" s="208"/>
      <c r="F694" s="198"/>
      <c r="G694" s="122"/>
      <c r="H694" s="220"/>
      <c r="I694" s="143"/>
    </row>
    <row r="695" spans="2:9" ht="12.75">
      <c r="B695" s="224"/>
      <c r="C695" s="293"/>
      <c r="D695" s="293"/>
      <c r="E695" s="208"/>
      <c r="F695" s="198"/>
      <c r="G695" s="122"/>
      <c r="H695" s="220"/>
      <c r="I695" s="143"/>
    </row>
    <row r="696" spans="2:9" ht="12.75">
      <c r="B696" s="140"/>
      <c r="C696" s="293"/>
      <c r="D696" s="293"/>
      <c r="E696" s="190"/>
      <c r="F696" s="122"/>
      <c r="G696" s="122"/>
      <c r="H696" s="220"/>
      <c r="I696" s="143"/>
    </row>
    <row r="697" spans="2:9" ht="12.75">
      <c r="B697" s="140"/>
      <c r="C697" s="293"/>
      <c r="D697" s="293"/>
      <c r="E697" s="190"/>
      <c r="F697" s="122"/>
      <c r="G697" s="122"/>
      <c r="H697" s="220"/>
      <c r="I697" s="143"/>
    </row>
    <row r="698" spans="2:9" ht="12.75">
      <c r="B698" s="140"/>
      <c r="C698" s="293"/>
      <c r="D698" s="293"/>
      <c r="E698" s="190"/>
      <c r="F698" s="122"/>
      <c r="G698" s="122"/>
      <c r="H698" s="220"/>
      <c r="I698" s="143"/>
    </row>
    <row r="699" spans="2:9" ht="12.75">
      <c r="B699" s="140"/>
      <c r="C699" s="293"/>
      <c r="D699" s="293"/>
      <c r="E699" s="190"/>
      <c r="F699" s="122"/>
      <c r="G699" s="122"/>
      <c r="H699" s="220"/>
      <c r="I699" s="143"/>
    </row>
    <row r="700" spans="2:9" ht="12.75">
      <c r="B700" s="140"/>
      <c r="C700" s="293"/>
      <c r="D700" s="293"/>
      <c r="E700" s="190"/>
      <c r="F700" s="122"/>
      <c r="G700" s="122"/>
      <c r="H700" s="220"/>
      <c r="I700" s="143"/>
    </row>
    <row r="701" spans="2:9" ht="12.75">
      <c r="B701" s="140"/>
      <c r="C701" s="293"/>
      <c r="D701" s="293"/>
      <c r="E701" s="190"/>
      <c r="F701" s="122"/>
      <c r="G701" s="122"/>
      <c r="H701" s="220"/>
      <c r="I701" s="143"/>
    </row>
    <row r="702" spans="2:9" ht="12.75">
      <c r="B702" s="140"/>
      <c r="C702" s="293"/>
      <c r="D702" s="293"/>
      <c r="E702" s="190"/>
      <c r="F702" s="122"/>
      <c r="G702" s="122"/>
      <c r="H702" s="220"/>
      <c r="I702" s="143"/>
    </row>
    <row r="703" spans="2:9" ht="12.75">
      <c r="B703" s="121"/>
      <c r="C703" s="293"/>
      <c r="D703" s="293"/>
      <c r="F703" s="122"/>
      <c r="G703" s="122"/>
      <c r="H703" s="220"/>
      <c r="I703" s="143"/>
    </row>
    <row r="704" spans="2:9" ht="12.75">
      <c r="B704" s="121"/>
      <c r="E704" s="164"/>
      <c r="F704" s="122"/>
      <c r="G704" s="122"/>
      <c r="H704" s="220"/>
      <c r="I704" s="146"/>
    </row>
    <row r="705" spans="2:9" ht="12.75">
      <c r="B705" s="121"/>
      <c r="E705" s="122"/>
      <c r="F705" s="122"/>
      <c r="G705" s="122"/>
      <c r="H705" s="122"/>
      <c r="I705" s="143"/>
    </row>
    <row r="706" spans="2:9" ht="12.75">
      <c r="B706" s="121"/>
      <c r="E706" s="123"/>
      <c r="F706" s="122"/>
      <c r="G706" s="122"/>
      <c r="H706" s="122"/>
      <c r="I706" s="143"/>
    </row>
    <row r="707" spans="2:9" ht="12.75">
      <c r="B707" s="121"/>
      <c r="E707" s="123"/>
      <c r="F707" s="122"/>
      <c r="G707" s="122"/>
      <c r="H707" s="122"/>
      <c r="I707" s="143"/>
    </row>
    <row r="708" spans="2:9" ht="12.75">
      <c r="B708" s="121"/>
      <c r="C708" s="122"/>
      <c r="D708" s="122"/>
      <c r="E708" s="123"/>
      <c r="F708" s="122"/>
      <c r="G708" s="122"/>
      <c r="H708" s="122"/>
      <c r="I708" s="146"/>
    </row>
    <row r="709" spans="2:9" ht="12.75">
      <c r="B709" s="121"/>
      <c r="C709" s="122"/>
      <c r="D709" s="122"/>
      <c r="E709" s="123"/>
      <c r="F709" s="122"/>
      <c r="G709" s="122"/>
      <c r="H709" s="122"/>
      <c r="I709" s="143"/>
    </row>
    <row r="710" spans="2:9" ht="12.75">
      <c r="B710" s="121"/>
      <c r="C710" s="122"/>
      <c r="D710" s="122"/>
      <c r="E710" s="123"/>
      <c r="F710" s="122"/>
      <c r="G710" s="122"/>
      <c r="H710" s="122"/>
      <c r="I710" s="143"/>
    </row>
    <row r="711" spans="2:9" ht="13.5" thickBot="1">
      <c r="B711" s="121"/>
      <c r="C711" s="122"/>
      <c r="D711" s="122"/>
      <c r="E711" s="123" t="s">
        <v>43</v>
      </c>
      <c r="F711" s="122"/>
      <c r="G711" s="122"/>
      <c r="H711" s="122"/>
      <c r="I711" s="209">
        <f>I677-I682-I687+I692</f>
        <v>2026794.22</v>
      </c>
    </row>
    <row r="712" spans="2:9" ht="13.5" thickTop="1">
      <c r="B712" s="121"/>
      <c r="C712" s="122"/>
      <c r="D712" s="122"/>
      <c r="E712" s="122"/>
      <c r="F712" s="122"/>
      <c r="G712" s="122"/>
      <c r="H712" s="122"/>
      <c r="I712" s="143"/>
    </row>
    <row r="713" spans="2:9" ht="13.5" thickBot="1">
      <c r="B713" s="147"/>
      <c r="C713" s="148"/>
      <c r="D713" s="148"/>
      <c r="E713" s="148"/>
      <c r="F713" s="148"/>
      <c r="G713" s="148"/>
      <c r="H713" s="148"/>
      <c r="I713" s="160"/>
    </row>
    <row r="714" spans="1:9" ht="14.25" thickBot="1" thickTop="1">
      <c r="A714" s="122"/>
      <c r="B714" s="122"/>
      <c r="C714" s="122"/>
      <c r="D714" s="122"/>
      <c r="E714" s="122"/>
      <c r="F714" s="122"/>
      <c r="G714" s="122"/>
      <c r="H714" s="122"/>
      <c r="I714" s="122"/>
    </row>
    <row r="715" spans="2:9" ht="13.5" thickTop="1">
      <c r="B715" s="150"/>
      <c r="C715" s="151"/>
      <c r="D715" s="151"/>
      <c r="E715" s="151"/>
      <c r="F715" s="151"/>
      <c r="G715" s="151"/>
      <c r="H715" s="151"/>
      <c r="I715" s="152"/>
    </row>
    <row r="716" spans="2:9" ht="12.75">
      <c r="B716" s="126" t="s">
        <v>16</v>
      </c>
      <c r="C716" s="127"/>
      <c r="D716" s="127"/>
      <c r="E716" s="127"/>
      <c r="F716" s="153"/>
      <c r="G716" s="127" t="s">
        <v>17</v>
      </c>
      <c r="H716" s="127"/>
      <c r="I716" s="154"/>
    </row>
    <row r="717" spans="2:9" ht="12.75">
      <c r="B717" s="121"/>
      <c r="C717" s="122"/>
      <c r="D717" s="122"/>
      <c r="E717" s="122"/>
      <c r="F717" s="122"/>
      <c r="G717" s="122"/>
      <c r="H717" s="122"/>
      <c r="I717" s="143"/>
    </row>
    <row r="718" spans="2:9" ht="12.75">
      <c r="B718" s="227" t="s">
        <v>3</v>
      </c>
      <c r="C718" s="155"/>
      <c r="D718" s="155"/>
      <c r="E718" s="155"/>
      <c r="F718" s="122"/>
      <c r="G718" s="155" t="s">
        <v>89</v>
      </c>
      <c r="H718" s="155"/>
      <c r="I718" s="228"/>
    </row>
    <row r="719" spans="2:9" ht="12.75">
      <c r="B719" s="229" t="s">
        <v>2</v>
      </c>
      <c r="C719" s="157"/>
      <c r="D719" s="157"/>
      <c r="E719" s="157"/>
      <c r="F719" s="158"/>
      <c r="G719" s="157" t="s">
        <v>90</v>
      </c>
      <c r="H719" s="157"/>
      <c r="I719" s="159"/>
    </row>
    <row r="720" spans="2:9" ht="13.5" thickBot="1">
      <c r="B720" s="147"/>
      <c r="C720" s="148"/>
      <c r="D720" s="148"/>
      <c r="E720" s="148"/>
      <c r="F720" s="148"/>
      <c r="G720" s="148"/>
      <c r="H720" s="148"/>
      <c r="I720" s="160"/>
    </row>
    <row r="721" ht="13.5" thickTop="1"/>
  </sheetData>
  <sheetProtection/>
  <mergeCells count="262">
    <mergeCell ref="C189:D189"/>
    <mergeCell ref="C188:D188"/>
    <mergeCell ref="C179:D179"/>
    <mergeCell ref="C124:D124"/>
    <mergeCell ref="C304:D304"/>
    <mergeCell ref="C303:D303"/>
    <mergeCell ref="C230:D230"/>
    <mergeCell ref="C190:D190"/>
    <mergeCell ref="C308:D308"/>
    <mergeCell ref="C307:D307"/>
    <mergeCell ref="C306:D306"/>
    <mergeCell ref="C305:D305"/>
    <mergeCell ref="C363:D363"/>
    <mergeCell ref="C362:D362"/>
    <mergeCell ref="C361:D361"/>
    <mergeCell ref="C339:D339"/>
    <mergeCell ref="C583:D583"/>
    <mergeCell ref="C366:D366"/>
    <mergeCell ref="C365:D365"/>
    <mergeCell ref="C364:D364"/>
    <mergeCell ref="C587:D587"/>
    <mergeCell ref="C586:D586"/>
    <mergeCell ref="C585:D585"/>
    <mergeCell ref="C584:D584"/>
    <mergeCell ref="C642:D642"/>
    <mergeCell ref="C641:D641"/>
    <mergeCell ref="C619:D619"/>
    <mergeCell ref="C588:D588"/>
    <mergeCell ref="C646:D646"/>
    <mergeCell ref="C645:D645"/>
    <mergeCell ref="C644:D644"/>
    <mergeCell ref="C643:D643"/>
    <mergeCell ref="C83:D83"/>
    <mergeCell ref="C84:D84"/>
    <mergeCell ref="H1:I1"/>
    <mergeCell ref="D3:H3"/>
    <mergeCell ref="D6:H6"/>
    <mergeCell ref="E7:H7"/>
    <mergeCell ref="E8:G8"/>
    <mergeCell ref="C11:D11"/>
    <mergeCell ref="E11:G11"/>
    <mergeCell ref="C79:D79"/>
    <mergeCell ref="C80:D80"/>
    <mergeCell ref="C81:D81"/>
    <mergeCell ref="C82:D82"/>
    <mergeCell ref="C96:D96"/>
    <mergeCell ref="C97:D97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5:D95"/>
    <mergeCell ref="E173:I173"/>
    <mergeCell ref="E179:G179"/>
    <mergeCell ref="E115:I115"/>
    <mergeCell ref="E117:I117"/>
    <mergeCell ref="E118:I118"/>
    <mergeCell ref="E119:I119"/>
    <mergeCell ref="E124:G124"/>
    <mergeCell ref="C143:D143"/>
    <mergeCell ref="E169:I169"/>
    <mergeCell ref="E171:I171"/>
    <mergeCell ref="E172:I172"/>
    <mergeCell ref="E278:I278"/>
    <mergeCell ref="E279:I279"/>
    <mergeCell ref="E223:I223"/>
    <mergeCell ref="E224:I224"/>
    <mergeCell ref="E225:I225"/>
    <mergeCell ref="E226:I226"/>
    <mergeCell ref="E230:G230"/>
    <mergeCell ref="E277:I277"/>
    <mergeCell ref="C301:D301"/>
    <mergeCell ref="C302:D302"/>
    <mergeCell ref="E280:I280"/>
    <mergeCell ref="E282:G282"/>
    <mergeCell ref="C284:D284"/>
    <mergeCell ref="E284:G284"/>
    <mergeCell ref="C292:D292"/>
    <mergeCell ref="C293:D293"/>
    <mergeCell ref="C294:D294"/>
    <mergeCell ref="C295:D295"/>
    <mergeCell ref="C296:D296"/>
    <mergeCell ref="C300:D300"/>
    <mergeCell ref="E332:I332"/>
    <mergeCell ref="E333:I333"/>
    <mergeCell ref="E334:I334"/>
    <mergeCell ref="C347:D347"/>
    <mergeCell ref="C348:D348"/>
    <mergeCell ref="C309:D309"/>
    <mergeCell ref="C310:D310"/>
    <mergeCell ref="C311:D311"/>
    <mergeCell ref="E335:I335"/>
    <mergeCell ref="E337:G337"/>
    <mergeCell ref="E339:G339"/>
    <mergeCell ref="C359:D359"/>
    <mergeCell ref="C360:D360"/>
    <mergeCell ref="C349:D349"/>
    <mergeCell ref="C350:D350"/>
    <mergeCell ref="C351:D351"/>
    <mergeCell ref="C352:D352"/>
    <mergeCell ref="C353:D353"/>
    <mergeCell ref="C354:D354"/>
    <mergeCell ref="C355:D355"/>
    <mergeCell ref="C356:D356"/>
    <mergeCell ref="C357:D357"/>
    <mergeCell ref="C358:D358"/>
    <mergeCell ref="E390:I390"/>
    <mergeCell ref="E392:G392"/>
    <mergeCell ref="C367:D367"/>
    <mergeCell ref="E387:I387"/>
    <mergeCell ref="E388:I388"/>
    <mergeCell ref="E389:I389"/>
    <mergeCell ref="C410:D410"/>
    <mergeCell ref="C411:D411"/>
    <mergeCell ref="C394:D394"/>
    <mergeCell ref="E394:G394"/>
    <mergeCell ref="C402:D402"/>
    <mergeCell ref="C403:D403"/>
    <mergeCell ref="C404:D404"/>
    <mergeCell ref="C405:D405"/>
    <mergeCell ref="C406:D406"/>
    <mergeCell ref="C407:D407"/>
    <mergeCell ref="C408:D408"/>
    <mergeCell ref="C409:D409"/>
    <mergeCell ref="C422:D422"/>
    <mergeCell ref="E444:I444"/>
    <mergeCell ref="C412:D412"/>
    <mergeCell ref="C413:D413"/>
    <mergeCell ref="C414:D414"/>
    <mergeCell ref="C415:D415"/>
    <mergeCell ref="C416:D416"/>
    <mergeCell ref="C417:D417"/>
    <mergeCell ref="C418:D418"/>
    <mergeCell ref="C419:D419"/>
    <mergeCell ref="C420:D420"/>
    <mergeCell ref="C421:D421"/>
    <mergeCell ref="C462:D462"/>
    <mergeCell ref="C463:D463"/>
    <mergeCell ref="E445:I445"/>
    <mergeCell ref="E446:I446"/>
    <mergeCell ref="E447:I447"/>
    <mergeCell ref="E449:G449"/>
    <mergeCell ref="C451:D451"/>
    <mergeCell ref="E451:G451"/>
    <mergeCell ref="C458:D458"/>
    <mergeCell ref="C459:D459"/>
    <mergeCell ref="C460:D460"/>
    <mergeCell ref="C461:D461"/>
    <mergeCell ref="C474:D474"/>
    <mergeCell ref="C475:D475"/>
    <mergeCell ref="C464:D464"/>
    <mergeCell ref="C465:D465"/>
    <mergeCell ref="C466:D466"/>
    <mergeCell ref="C467:D467"/>
    <mergeCell ref="C468:D468"/>
    <mergeCell ref="C469:D469"/>
    <mergeCell ref="C470:D470"/>
    <mergeCell ref="C471:D471"/>
    <mergeCell ref="C472:D472"/>
    <mergeCell ref="C473:D473"/>
    <mergeCell ref="C518:D518"/>
    <mergeCell ref="C476:D476"/>
    <mergeCell ref="E500:I500"/>
    <mergeCell ref="E501:I501"/>
    <mergeCell ref="E502:I502"/>
    <mergeCell ref="E503:I503"/>
    <mergeCell ref="E505:G505"/>
    <mergeCell ref="C507:D507"/>
    <mergeCell ref="E507:G507"/>
    <mergeCell ref="C515:D515"/>
    <mergeCell ref="C517:D517"/>
    <mergeCell ref="C529:D529"/>
    <mergeCell ref="C530:D530"/>
    <mergeCell ref="C519:D519"/>
    <mergeCell ref="C520:D520"/>
    <mergeCell ref="C521:D521"/>
    <mergeCell ref="C522:D522"/>
    <mergeCell ref="C523:D523"/>
    <mergeCell ref="C524:D524"/>
    <mergeCell ref="C525:D525"/>
    <mergeCell ref="C526:D526"/>
    <mergeCell ref="C527:D527"/>
    <mergeCell ref="C528:D528"/>
    <mergeCell ref="C563:D563"/>
    <mergeCell ref="E563:G563"/>
    <mergeCell ref="C531:D531"/>
    <mergeCell ref="C532:D532"/>
    <mergeCell ref="C533:D533"/>
    <mergeCell ref="C534:D534"/>
    <mergeCell ref="C535:D535"/>
    <mergeCell ref="E556:I556"/>
    <mergeCell ref="E557:I557"/>
    <mergeCell ref="E558:I558"/>
    <mergeCell ref="E559:I559"/>
    <mergeCell ref="E561:G561"/>
    <mergeCell ref="C581:D581"/>
    <mergeCell ref="C582:D582"/>
    <mergeCell ref="C573:D573"/>
    <mergeCell ref="C574:D574"/>
    <mergeCell ref="C575:D575"/>
    <mergeCell ref="C576:D576"/>
    <mergeCell ref="C577:D577"/>
    <mergeCell ref="C578:D578"/>
    <mergeCell ref="C579:D579"/>
    <mergeCell ref="C580:D580"/>
    <mergeCell ref="E612:I612"/>
    <mergeCell ref="E613:I613"/>
    <mergeCell ref="E614:I614"/>
    <mergeCell ref="C627:D627"/>
    <mergeCell ref="C628:D628"/>
    <mergeCell ref="C589:D589"/>
    <mergeCell ref="C590:D590"/>
    <mergeCell ref="C591:D591"/>
    <mergeCell ref="E615:I615"/>
    <mergeCell ref="E617:G617"/>
    <mergeCell ref="E619:G619"/>
    <mergeCell ref="C639:D639"/>
    <mergeCell ref="C640:D640"/>
    <mergeCell ref="C629:D629"/>
    <mergeCell ref="C630:D630"/>
    <mergeCell ref="C631:D631"/>
    <mergeCell ref="C632:D632"/>
    <mergeCell ref="C633:D633"/>
    <mergeCell ref="C634:D634"/>
    <mergeCell ref="C635:D635"/>
    <mergeCell ref="C636:D636"/>
    <mergeCell ref="C637:D637"/>
    <mergeCell ref="C638:D638"/>
    <mergeCell ref="E671:I671"/>
    <mergeCell ref="E673:G673"/>
    <mergeCell ref="C647:D647"/>
    <mergeCell ref="E668:I668"/>
    <mergeCell ref="E669:I669"/>
    <mergeCell ref="E670:I670"/>
    <mergeCell ref="C691:D691"/>
    <mergeCell ref="C692:D692"/>
    <mergeCell ref="C675:D675"/>
    <mergeCell ref="E675:G675"/>
    <mergeCell ref="C683:D683"/>
    <mergeCell ref="C684:D684"/>
    <mergeCell ref="C685:D685"/>
    <mergeCell ref="C686:D686"/>
    <mergeCell ref="C687:D687"/>
    <mergeCell ref="C688:D688"/>
    <mergeCell ref="C689:D689"/>
    <mergeCell ref="C690:D690"/>
    <mergeCell ref="C703:D703"/>
    <mergeCell ref="C693:D693"/>
    <mergeCell ref="C694:D694"/>
    <mergeCell ref="C695:D695"/>
    <mergeCell ref="C696:D696"/>
    <mergeCell ref="C697:D697"/>
    <mergeCell ref="C698:D698"/>
    <mergeCell ref="C699:D699"/>
    <mergeCell ref="C700:D700"/>
    <mergeCell ref="C701:D701"/>
    <mergeCell ref="C702:D702"/>
  </mergeCells>
  <printOptions/>
  <pageMargins left="0.29" right="0.75" top="0.4" bottom="0.74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End_User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End_User</dc:creator>
  <cp:keywords/>
  <dc:description/>
  <cp:lastModifiedBy>Vicente</cp:lastModifiedBy>
  <cp:lastPrinted>2012-06-19T19:02:44Z</cp:lastPrinted>
  <dcterms:created xsi:type="dcterms:W3CDTF">2002-02-12T01:25:33Z</dcterms:created>
  <dcterms:modified xsi:type="dcterms:W3CDTF">2012-06-19T20:43:40Z</dcterms:modified>
  <cp:category/>
  <cp:version/>
  <cp:contentType/>
  <cp:contentStatus/>
</cp:coreProperties>
</file>