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2390" windowHeight="9315" tabRatio="871"/>
  </bookViews>
  <sheets>
    <sheet name="Analitico Ingr" sheetId="9" r:id="rId1"/>
    <sheet name="C.Admva mas detalle" sheetId="1" r:id="rId2"/>
    <sheet name="Clas Eco mas detalle" sheetId="2" r:id="rId3"/>
    <sheet name="Clas ObjGto mas detalle" sheetId="3" r:id="rId4"/>
    <sheet name="Clas Func mas detalle" sheetId="4" r:id="rId5"/>
    <sheet name="Endeudamiento Neto" sheetId="8" r:id="rId6"/>
    <sheet name="Int Deuda" sheetId="7" r:id="rId7"/>
    <sheet name="Ind Postura Fiscal" sheetId="5" r:id="rId8"/>
  </sheets>
  <externalReferences>
    <externalReference r:id="rId9"/>
  </externalReferences>
  <definedNames>
    <definedName name="_xlnm._FilterDatabase" localSheetId="1" hidden="1">'C.Admva mas detalle'!$B$12:$B$169</definedName>
    <definedName name="_xlnm.Print_Area" localSheetId="0">'Analitico Ingr'!$A$1:$I$57</definedName>
    <definedName name="_xlnm.Print_Titles" localSheetId="1">'C.Admva mas detalle'!$1:$10</definedName>
    <definedName name="_xlnm.Print_Titles" localSheetId="4">'Clas Func mas detalle'!$1:$10</definedName>
    <definedName name="_xlnm.Print_Titles" localSheetId="3">'Clas ObjGto mas detalle'!$1:$10</definedName>
  </definedNames>
  <calcPr calcId="125725"/>
</workbook>
</file>

<file path=xl/calcChain.xml><?xml version="1.0" encoding="utf-8"?>
<calcChain xmlns="http://schemas.openxmlformats.org/spreadsheetml/2006/main">
  <c r="I52" i="9"/>
  <c r="I51" s="1"/>
  <c r="H51"/>
  <c r="G51"/>
  <c r="F51"/>
  <c r="E51"/>
  <c r="D51"/>
  <c r="I49"/>
  <c r="I47"/>
  <c r="I42"/>
  <c r="I35"/>
  <c r="F27"/>
  <c r="I23"/>
  <c r="F23"/>
  <c r="E22"/>
  <c r="E44" s="1"/>
  <c r="D22"/>
  <c r="E21"/>
  <c r="E43" s="1"/>
  <c r="D21"/>
  <c r="D43" s="1"/>
  <c r="E20"/>
  <c r="E48" s="1"/>
  <c r="E46" s="1"/>
  <c r="D20"/>
  <c r="D48" s="1"/>
  <c r="D46" s="1"/>
  <c r="I19"/>
  <c r="F19"/>
  <c r="E18"/>
  <c r="E41" s="1"/>
  <c r="E40" s="1"/>
  <c r="D18"/>
  <c r="D41" s="1"/>
  <c r="D40" s="1"/>
  <c r="E16"/>
  <c r="E39" s="1"/>
  <c r="D16"/>
  <c r="D39" s="1"/>
  <c r="E15"/>
  <c r="E38" s="1"/>
  <c r="D15"/>
  <c r="D38" s="1"/>
  <c r="D14"/>
  <c r="E13"/>
  <c r="E36" s="1"/>
  <c r="D13"/>
  <c r="D36" s="1"/>
  <c r="I12"/>
  <c r="F12"/>
  <c r="I11"/>
  <c r="F11"/>
  <c r="E10"/>
  <c r="D10"/>
  <c r="E14" i="5"/>
  <c r="D14"/>
  <c r="F13" i="9" l="1"/>
  <c r="G13" s="1"/>
  <c r="F15"/>
  <c r="G15" s="1"/>
  <c r="G38" s="1"/>
  <c r="E37"/>
  <c r="F22"/>
  <c r="F44" s="1"/>
  <c r="F21"/>
  <c r="G21" s="1"/>
  <c r="H21" s="1"/>
  <c r="E14"/>
  <c r="G22"/>
  <c r="H13"/>
  <c r="G36"/>
  <c r="G43"/>
  <c r="D37"/>
  <c r="E17"/>
  <c r="F43"/>
  <c r="D44"/>
  <c r="F10"/>
  <c r="F16"/>
  <c r="D17"/>
  <c r="D25" s="1"/>
  <c r="F18"/>
  <c r="F20"/>
  <c r="E34"/>
  <c r="E33" s="1"/>
  <c r="E54" s="1"/>
  <c r="F36"/>
  <c r="D34"/>
  <c r="H37" i="4"/>
  <c r="E38"/>
  <c r="D18" i="2"/>
  <c r="E18"/>
  <c r="F18"/>
  <c r="G18"/>
  <c r="C18"/>
  <c r="D171" i="1"/>
  <c r="E171"/>
  <c r="F171"/>
  <c r="G171"/>
  <c r="F14" i="9" l="1"/>
  <c r="H15"/>
  <c r="H38" s="1"/>
  <c r="F38"/>
  <c r="E25"/>
  <c r="D33"/>
  <c r="D54" s="1"/>
  <c r="F48"/>
  <c r="F46" s="1"/>
  <c r="G20"/>
  <c r="H36"/>
  <c r="I36" s="1"/>
  <c r="I13"/>
  <c r="F39"/>
  <c r="F37" s="1"/>
  <c r="G16"/>
  <c r="F41"/>
  <c r="F40" s="1"/>
  <c r="F17"/>
  <c r="F25" s="1"/>
  <c r="G18"/>
  <c r="F34"/>
  <c r="G10"/>
  <c r="H43"/>
  <c r="I43" s="1"/>
  <c r="I21"/>
  <c r="H22"/>
  <c r="G44"/>
  <c r="I15"/>
  <c r="C171" i="1"/>
  <c r="E35" i="4"/>
  <c r="F33" i="9" l="1"/>
  <c r="F54" s="1"/>
  <c r="G39"/>
  <c r="G37" s="1"/>
  <c r="H16"/>
  <c r="G14"/>
  <c r="H20"/>
  <c r="G48"/>
  <c r="G46" s="1"/>
  <c r="I22"/>
  <c r="H44"/>
  <c r="I44" s="1"/>
  <c r="G34"/>
  <c r="H10"/>
  <c r="I38"/>
  <c r="G41"/>
  <c r="G40" s="1"/>
  <c r="G17"/>
  <c r="H18"/>
  <c r="E13" i="3"/>
  <c r="E14"/>
  <c r="E15"/>
  <c r="E16"/>
  <c r="E17"/>
  <c r="E18"/>
  <c r="C10" i="5"/>
  <c r="C14"/>
  <c r="G25" i="9" l="1"/>
  <c r="G33"/>
  <c r="G54" s="1"/>
  <c r="I16"/>
  <c r="I14" s="1"/>
  <c r="H39"/>
  <c r="H14"/>
  <c r="H34"/>
  <c r="I10"/>
  <c r="I25" s="1"/>
  <c r="I18"/>
  <c r="I17" s="1"/>
  <c r="H41"/>
  <c r="H17"/>
  <c r="H48"/>
  <c r="I20"/>
  <c r="H25" l="1"/>
  <c r="I39"/>
  <c r="I37" s="1"/>
  <c r="H37"/>
  <c r="I48"/>
  <c r="I46" s="1"/>
  <c r="H46"/>
  <c r="H40"/>
  <c r="I41"/>
  <c r="I40" s="1"/>
  <c r="I34"/>
  <c r="C14" i="8"/>
  <c r="E14"/>
  <c r="H33" i="9" l="1"/>
  <c r="H54" s="1"/>
  <c r="I33"/>
  <c r="I54" s="1"/>
  <c r="G9" i="8"/>
  <c r="G14" s="1"/>
  <c r="E18" i="7"/>
  <c r="C18"/>
  <c r="E20" i="8"/>
  <c r="C20"/>
  <c r="E22"/>
  <c r="E24" i="7"/>
  <c r="C24"/>
  <c r="E33" i="5"/>
  <c r="D33"/>
  <c r="C33"/>
  <c r="D13"/>
  <c r="E13"/>
  <c r="C13"/>
  <c r="E9"/>
  <c r="D9"/>
  <c r="C9"/>
  <c r="E13" i="4"/>
  <c r="H13" s="1"/>
  <c r="E14"/>
  <c r="H14" s="1"/>
  <c r="E15"/>
  <c r="H15" s="1"/>
  <c r="E16"/>
  <c r="H16" s="1"/>
  <c r="E17"/>
  <c r="H17" s="1"/>
  <c r="E18"/>
  <c r="H18" s="1"/>
  <c r="E19"/>
  <c r="H19" s="1"/>
  <c r="E20"/>
  <c r="H20" s="1"/>
  <c r="E23"/>
  <c r="H23" s="1"/>
  <c r="E24"/>
  <c r="E25"/>
  <c r="H25" s="1"/>
  <c r="E26"/>
  <c r="H26" s="1"/>
  <c r="E27"/>
  <c r="H27" s="1"/>
  <c r="E28"/>
  <c r="H28" s="1"/>
  <c r="E29"/>
  <c r="H29" s="1"/>
  <c r="E32"/>
  <c r="H32" s="1"/>
  <c r="E33"/>
  <c r="H34"/>
  <c r="H35"/>
  <c r="E36"/>
  <c r="H36" s="1"/>
  <c r="H38"/>
  <c r="E39"/>
  <c r="H39" s="1"/>
  <c r="E40"/>
  <c r="H40" s="1"/>
  <c r="E43"/>
  <c r="E44"/>
  <c r="H45"/>
  <c r="H46"/>
  <c r="H43"/>
  <c r="G42"/>
  <c r="F42"/>
  <c r="D42"/>
  <c r="C42"/>
  <c r="G31"/>
  <c r="F31"/>
  <c r="D31"/>
  <c r="C31"/>
  <c r="G22"/>
  <c r="F22"/>
  <c r="D22"/>
  <c r="C22"/>
  <c r="G12"/>
  <c r="F12"/>
  <c r="D12"/>
  <c r="C12"/>
  <c r="E82" i="3"/>
  <c r="H82" s="1"/>
  <c r="E81"/>
  <c r="H81" s="1"/>
  <c r="E80"/>
  <c r="H80" s="1"/>
  <c r="E79"/>
  <c r="H79" s="1"/>
  <c r="E78"/>
  <c r="H78" s="1"/>
  <c r="E77"/>
  <c r="H77" s="1"/>
  <c r="H76"/>
  <c r="E76"/>
  <c r="G75"/>
  <c r="F75"/>
  <c r="D75"/>
  <c r="C75"/>
  <c r="E74"/>
  <c r="H74" s="1"/>
  <c r="E73"/>
  <c r="H73" s="1"/>
  <c r="E72"/>
  <c r="H72" s="1"/>
  <c r="G71"/>
  <c r="F71"/>
  <c r="D71"/>
  <c r="C71"/>
  <c r="E70"/>
  <c r="E69"/>
  <c r="H69" s="1"/>
  <c r="E68"/>
  <c r="H68" s="1"/>
  <c r="E67"/>
  <c r="H67" s="1"/>
  <c r="E66"/>
  <c r="H66" s="1"/>
  <c r="E65"/>
  <c r="H65" s="1"/>
  <c r="E64"/>
  <c r="H64" s="1"/>
  <c r="G63"/>
  <c r="F63"/>
  <c r="D63"/>
  <c r="C63"/>
  <c r="E62"/>
  <c r="H62" s="1"/>
  <c r="E61"/>
  <c r="H61" s="1"/>
  <c r="E60"/>
  <c r="H60" s="1"/>
  <c r="G59"/>
  <c r="F59"/>
  <c r="D59"/>
  <c r="C59"/>
  <c r="E58"/>
  <c r="H58" s="1"/>
  <c r="H57"/>
  <c r="E57"/>
  <c r="E56"/>
  <c r="H56" s="1"/>
  <c r="E55"/>
  <c r="H55" s="1"/>
  <c r="E54"/>
  <c r="H54" s="1"/>
  <c r="E53"/>
  <c r="H53" s="1"/>
  <c r="E52"/>
  <c r="H52" s="1"/>
  <c r="E51"/>
  <c r="H51" s="1"/>
  <c r="E50"/>
  <c r="H50" s="1"/>
  <c r="G49"/>
  <c r="F49"/>
  <c r="D49"/>
  <c r="C49"/>
  <c r="E48"/>
  <c r="H48" s="1"/>
  <c r="E47"/>
  <c r="H47" s="1"/>
  <c r="E46"/>
  <c r="H46" s="1"/>
  <c r="E45"/>
  <c r="H45" s="1"/>
  <c r="E44"/>
  <c r="H44" s="1"/>
  <c r="E43"/>
  <c r="H43" s="1"/>
  <c r="E42"/>
  <c r="H42" s="1"/>
  <c r="E41"/>
  <c r="H41" s="1"/>
  <c r="H40"/>
  <c r="E40"/>
  <c r="G39"/>
  <c r="F39"/>
  <c r="D39"/>
  <c r="C39"/>
  <c r="E38"/>
  <c r="H38" s="1"/>
  <c r="E37"/>
  <c r="H37" s="1"/>
  <c r="E36"/>
  <c r="H36" s="1"/>
  <c r="E35"/>
  <c r="H35" s="1"/>
  <c r="E34"/>
  <c r="H34" s="1"/>
  <c r="E33"/>
  <c r="H33" s="1"/>
  <c r="E32"/>
  <c r="H32" s="1"/>
  <c r="E31"/>
  <c r="E30"/>
  <c r="H30" s="1"/>
  <c r="G29"/>
  <c r="F29"/>
  <c r="D29"/>
  <c r="C29"/>
  <c r="E28"/>
  <c r="H28" s="1"/>
  <c r="E27"/>
  <c r="H27" s="1"/>
  <c r="E26"/>
  <c r="H26" s="1"/>
  <c r="E25"/>
  <c r="H25" s="1"/>
  <c r="E24"/>
  <c r="H24" s="1"/>
  <c r="E23"/>
  <c r="H23" s="1"/>
  <c r="E22"/>
  <c r="H22" s="1"/>
  <c r="E21"/>
  <c r="H21" s="1"/>
  <c r="E20"/>
  <c r="H20" s="1"/>
  <c r="G19"/>
  <c r="F19"/>
  <c r="D19"/>
  <c r="C19"/>
  <c r="H18"/>
  <c r="H17"/>
  <c r="H16"/>
  <c r="H15"/>
  <c r="H14"/>
  <c r="H13"/>
  <c r="E12"/>
  <c r="H12" s="1"/>
  <c r="G11"/>
  <c r="F11"/>
  <c r="D11"/>
  <c r="C11"/>
  <c r="E12" i="2"/>
  <c r="E14"/>
  <c r="H14" s="1"/>
  <c r="E16"/>
  <c r="H16" s="1"/>
  <c r="F83" i="3" l="1"/>
  <c r="D17" i="5"/>
  <c r="D21" s="1"/>
  <c r="D25" s="1"/>
  <c r="E17"/>
  <c r="E21" s="1"/>
  <c r="E25" s="1"/>
  <c r="C17"/>
  <c r="C21" s="1"/>
  <c r="C25" s="1"/>
  <c r="C22" i="8"/>
  <c r="C26" i="7"/>
  <c r="G20" i="8"/>
  <c r="E26" i="7"/>
  <c r="E59" i="3"/>
  <c r="E39"/>
  <c r="E22" i="4"/>
  <c r="H12" i="2"/>
  <c r="E42" i="4"/>
  <c r="E31"/>
  <c r="E12"/>
  <c r="D48"/>
  <c r="G48"/>
  <c r="C48"/>
  <c r="H12"/>
  <c r="H24"/>
  <c r="H22" s="1"/>
  <c r="H33"/>
  <c r="H31" s="1"/>
  <c r="H44"/>
  <c r="H42" s="1"/>
  <c r="F48"/>
  <c r="E29" i="3"/>
  <c r="E63"/>
  <c r="E71"/>
  <c r="G83"/>
  <c r="E75"/>
  <c r="H75"/>
  <c r="H71"/>
  <c r="H70"/>
  <c r="H63" s="1"/>
  <c r="D83"/>
  <c r="H59"/>
  <c r="H49"/>
  <c r="E49"/>
  <c r="H39"/>
  <c r="H31"/>
  <c r="H29" s="1"/>
  <c r="E19"/>
  <c r="C83"/>
  <c r="H19"/>
  <c r="E11"/>
  <c r="H11"/>
  <c r="H18" i="2"/>
  <c r="H171" i="1"/>
  <c r="G22" i="8" l="1"/>
  <c r="E48" i="4"/>
  <c r="H48"/>
  <c r="E83" i="3"/>
  <c r="H83"/>
</calcChain>
</file>

<file path=xl/sharedStrings.xml><?xml version="1.0" encoding="utf-8"?>
<sst xmlns="http://schemas.openxmlformats.org/spreadsheetml/2006/main" count="637" uniqueCount="506">
  <si>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</si>
  <si>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</si>
  <si>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</si>
  <si>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</si>
  <si>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</si>
  <si>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</si>
  <si>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</si>
  <si>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</si>
  <si>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</si>
  <si>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</si>
  <si>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</si>
  <si>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</si>
  <si>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</si>
  <si>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2111105010101</t>
  </si>
  <si>
    <t>OFICINA DEL GOBERNADOR DEL ESTADO</t>
  </si>
  <si>
    <t>2111105010102</t>
  </si>
  <si>
    <t>PROVISIONES SALARIALES Y ECONOMICAS GUBERNATURA DEL ESTADO</t>
  </si>
  <si>
    <t>2111105020201</t>
  </si>
  <si>
    <t>SECRETARIA GENERAL DE GOBIERNO (SGG)</t>
  </si>
  <si>
    <t>2111105020202</t>
  </si>
  <si>
    <t>ENTIDADES SECTORIZADAS SGG</t>
  </si>
  <si>
    <t>2111105020205</t>
  </si>
  <si>
    <t>TRANSFERENCIAS A ORGANIZACIONES SOCIALES</t>
  </si>
  <si>
    <t>2111105020301</t>
  </si>
  <si>
    <t>SECRETARIA DE ADMINISTRACION Y FINANZAS (SAF)</t>
  </si>
  <si>
    <t>2111105020302</t>
  </si>
  <si>
    <t>ENTIDADES SECTORIZADAS SAF</t>
  </si>
  <si>
    <t>2111105020304</t>
  </si>
  <si>
    <t>INSTANCIAS DE COORDINACION SAF</t>
  </si>
  <si>
    <t>2111105020305</t>
  </si>
  <si>
    <t>TRANSFERENCIAS DE INGRESOS FISCALES ESTATALES</t>
  </si>
  <si>
    <t>2111105020308</t>
  </si>
  <si>
    <t>EXPEDICION DE PLACAS VEHICULARES</t>
  </si>
  <si>
    <t>2111105020310</t>
  </si>
  <si>
    <t>CONTINGENCIAS ECONOMICAS</t>
  </si>
  <si>
    <t>2111105020401</t>
  </si>
  <si>
    <t>SECRETARIA DE DESARROLLO SOCIAL Y HUMANO (SEDESHU)</t>
  </si>
  <si>
    <t>2111105020402</t>
  </si>
  <si>
    <t>ENTIDADES SECTORIZADAS (SEDESHU)</t>
  </si>
  <si>
    <t>2111105020404</t>
  </si>
  <si>
    <t>INSTANCIAS DE COORDINACION (SEDESHU)</t>
  </si>
  <si>
    <t>2111105020405</t>
  </si>
  <si>
    <t>DESARROLLO REGIONAL</t>
  </si>
  <si>
    <t>2111105020406</t>
  </si>
  <si>
    <t>DESARROLLO SOCIAL Y HUMANO</t>
  </si>
  <si>
    <t>2111105020408</t>
  </si>
  <si>
    <t>FONDO ESTATAL DE SOLIDARIDAD</t>
  </si>
  <si>
    <t>2111105020409</t>
  </si>
  <si>
    <t>PROVISIONES SALARIALES Y ECONOMICAS DESARROLLO SOCIAL</t>
  </si>
  <si>
    <t>2111105020501</t>
  </si>
  <si>
    <t>SECRETARIA DE EDUCACION PUBLICA Y CULTURA (SEPYC)</t>
  </si>
  <si>
    <t>2111105020502</t>
  </si>
  <si>
    <t>SERVICIOS DE EDUCACION BASICA DE CONTROL ESTATAL</t>
  </si>
  <si>
    <t>2111105020504</t>
  </si>
  <si>
    <t>INSTANCIAS DE COORDINACION SEPYC</t>
  </si>
  <si>
    <t>2111105020505</t>
  </si>
  <si>
    <t>INFRAESTRUCTURA EDUCATIVA</t>
  </si>
  <si>
    <t>2111105020506</t>
  </si>
  <si>
    <t>2111105020507</t>
  </si>
  <si>
    <t>INFRAESTRUCTURA DEPORTIVA</t>
  </si>
  <si>
    <t>2111105020508</t>
  </si>
  <si>
    <t>ENTIDADES SECTORIZADAS SEPYC</t>
  </si>
  <si>
    <t>2111105020509</t>
  </si>
  <si>
    <t>PROVISIONES SALARIALES Y ECONOMICAS EDUCACION PUBLICA Y CULTURA</t>
  </si>
  <si>
    <t>2111105020601</t>
  </si>
  <si>
    <t>SECRETARIA DE AGRICULTURA, GANADERIA Y PESCA (SAGP)</t>
  </si>
  <si>
    <t>2111105020605</t>
  </si>
  <si>
    <t>FOMENTO AGROPECUARIO</t>
  </si>
  <si>
    <t>2111105020606</t>
  </si>
  <si>
    <t>FOMENTO PESQUERO</t>
  </si>
  <si>
    <t>2111105020609</t>
  </si>
  <si>
    <t>PROVISIONES SALARIALES Y ECONOMICAS AGRICULTURA, GANADERIA Y PESCA</t>
  </si>
  <si>
    <t>2111105020701</t>
  </si>
  <si>
    <t>SECRETARIA DE DESARROLLO URBANO Y OBRAS PUBLICAS (SDUOP)</t>
  </si>
  <si>
    <t>2111105020705</t>
  </si>
  <si>
    <t>COMUNICACIONES Y TRANSPORTES</t>
  </si>
  <si>
    <t>2111105020706</t>
  </si>
  <si>
    <t>2111105020707</t>
  </si>
  <si>
    <t>2111105020708</t>
  </si>
  <si>
    <t>DESARROLLO URBANO</t>
  </si>
  <si>
    <t>2111105020709</t>
  </si>
  <si>
    <t>PROVISIONES SALARIALES Y ECONOMICAS  DESARROLLO URBANO Y OBRAS PUBLICAS</t>
  </si>
  <si>
    <t>2111105020801</t>
  </si>
  <si>
    <t>SECRETARIA DE SEGURIDAD PUBLICA (SSP)</t>
  </si>
  <si>
    <t>2111105020802</t>
  </si>
  <si>
    <t>ENTIDADES SECTORIZADAS SSP</t>
  </si>
  <si>
    <t>2111105020804</t>
  </si>
  <si>
    <t>INSTANCIAS DE COORDINACION SSP</t>
  </si>
  <si>
    <t>2111105020805</t>
  </si>
  <si>
    <t>SEGURIDAD PUBLICA</t>
  </si>
  <si>
    <t>2111105020806</t>
  </si>
  <si>
    <t>SECRETARIADO EJECUTIVO DEL SISTEMA ESTATAL DE SEGURIDAD PUBLICA</t>
  </si>
  <si>
    <t>2111105020809</t>
  </si>
  <si>
    <t>PROVISIONES SALARIALES Y ECONOMICAS SEGURIDAD PUBLICA</t>
  </si>
  <si>
    <t>2111105020901</t>
  </si>
  <si>
    <t>SECRETARIA DE DESARROLLO ECONOMICO (SDE)</t>
  </si>
  <si>
    <t>2111105020905</t>
  </si>
  <si>
    <t>FOMENTO Y PROMOCION ECONOMICA</t>
  </si>
  <si>
    <t>2111105020906</t>
  </si>
  <si>
    <t>2111105020907</t>
  </si>
  <si>
    <t>2111105020909</t>
  </si>
  <si>
    <t>PROVISIONES SALARIALES Y ECONOMICAS DESARROLLO ECONOMICO</t>
  </si>
  <si>
    <t>2111105021001</t>
  </si>
  <si>
    <t>SECRETARIA DE SALUD (SS)</t>
  </si>
  <si>
    <t>2111105021002</t>
  </si>
  <si>
    <t>ENTIDADES SECTORIZADAS SS</t>
  </si>
  <si>
    <t>2111105021004</t>
  </si>
  <si>
    <t>INSTANCIAS DE COORDINACION SS</t>
  </si>
  <si>
    <t>2111105021005</t>
  </si>
  <si>
    <t>AMPLIACION DE COBERTURA EN SALUD</t>
  </si>
  <si>
    <t>2111105021006</t>
  </si>
  <si>
    <t>2111105021009</t>
  </si>
  <si>
    <t>PROVISIONES SALARIALES Y ECONOMICAS SALUD</t>
  </si>
  <si>
    <t>2111105021010</t>
  </si>
  <si>
    <t>2111105021201</t>
  </si>
  <si>
    <t>PROCURADURIA GENERAL DE JUSTICIA DEL ESTADO (PGJE)</t>
  </si>
  <si>
    <t>2111105021205</t>
  </si>
  <si>
    <t>MEJORAMIENTO DE PROCURACION DE JUSTICIA</t>
  </si>
  <si>
    <t>2111105021209</t>
  </si>
  <si>
    <t>PROVISIONES SALARIALES Y ECONOMICAS PROCURADURIA GENERAL DE JUSTICIA</t>
  </si>
  <si>
    <t>2111105021401</t>
  </si>
  <si>
    <t>COORDINACION GENERAL DE COMUNICACION SOCIAL (CGCS)</t>
  </si>
  <si>
    <t>2111105021409</t>
  </si>
  <si>
    <t>PROVISIONES SALARIALES Y ECONOMICAS COMUNICACION SOCIAL</t>
  </si>
  <si>
    <t>2111105021601</t>
  </si>
  <si>
    <t>REPRESENTACION DEL GOBIERNO DEL ESTADO DE SINALOA EN EL D.F. (RGDF)</t>
  </si>
  <si>
    <t>2111105021609</t>
  </si>
  <si>
    <t>PROVISIONES SALARIALES Y ECONOMICAS REPRESENTACION</t>
  </si>
  <si>
    <t>2111105021901</t>
  </si>
  <si>
    <t>COORDINACION GENERAL DE PROYECTOS ESTRATEGICOS</t>
  </si>
  <si>
    <t>2111105021902</t>
  </si>
  <si>
    <t>ENTIDADES SECTORIZADAS (CGPE)</t>
  </si>
  <si>
    <t>2111105021909</t>
  </si>
  <si>
    <t>PROVISIONES SALARIALES Y ECONOMICAS COORDINACION DE PROYECTOS ESTRATEGICOS</t>
  </si>
  <si>
    <t>2111105022001</t>
  </si>
  <si>
    <t>SECRETARIA DE TURISMO</t>
  </si>
  <si>
    <t>2111105022005</t>
  </si>
  <si>
    <t>FOMENTO Y PROMOCION TURISTICA</t>
  </si>
  <si>
    <t>2111105022009</t>
  </si>
  <si>
    <t>PROVISIONES SALARIALES Y ECONOMICAS TURISMO</t>
  </si>
  <si>
    <t>2111105022101</t>
  </si>
  <si>
    <t>SECRETARIA DE INNOVACION GUBERNAMENTAL</t>
  </si>
  <si>
    <t>2111105022109</t>
  </si>
  <si>
    <t>PROVISIONES SALARIALES Y ECONOMICAS INNOVACION GUBERNAMENTAL</t>
  </si>
  <si>
    <t>2111105022201</t>
  </si>
  <si>
    <t>UNIDAD DE TRANSPARENCIA Y RENDICION DE CUENTAS</t>
  </si>
  <si>
    <t>2111105022209</t>
  </si>
  <si>
    <t>PROVISIONES SALARIALES Y ECONOMICAS TRANSPARENCIA  Y RENDICION DE CUENTAS</t>
  </si>
  <si>
    <t>2111107011802</t>
  </si>
  <si>
    <t>PROVISIONES ECONOMICAS</t>
  </si>
  <si>
    <t>2111108011901</t>
  </si>
  <si>
    <t>PARTICIPACIONES FEDERALES A MUNICIPIOS</t>
  </si>
  <si>
    <t>2111108011902</t>
  </si>
  <si>
    <t>CONTRIBUCIONES ADICIONALES A MUNICIPIOS</t>
  </si>
  <si>
    <t>2111108011903</t>
  </si>
  <si>
    <t>FORTALECIMIENTO A LAS FINANZAS PUBLICAS MUNICIPALES</t>
  </si>
  <si>
    <t>2111108011904</t>
  </si>
  <si>
    <t>PARTICIPACIONES ESTATALES POR TENENCIA A MUNICIPIOS</t>
  </si>
  <si>
    <t>2111108011905</t>
  </si>
  <si>
    <t>PARTICIPACIONES ESTATALES POR IMPUESTOS SOBRE ADQUISICION DE VEHICULO DE MOTOR USADO</t>
  </si>
  <si>
    <t>2111109012003</t>
  </si>
  <si>
    <t>FONDO DE APORTACIONES PARA LA INFRAESTRUCTURA SOCIAL</t>
  </si>
  <si>
    <t>2111109012004</t>
  </si>
  <si>
    <t>FONDO DE APORTACIONES PARA EL FORTALECIMIENTO MUNICIPAL</t>
  </si>
  <si>
    <t>2111109012005</t>
  </si>
  <si>
    <t>FONDO DE APORTACIONES MULTIPLES</t>
  </si>
  <si>
    <t>2111109012007</t>
  </si>
  <si>
    <t>FONDO DE APORTACIONES PARA LA SEGURIDAD PUBLICA</t>
  </si>
  <si>
    <t>2111109022002</t>
  </si>
  <si>
    <t>ADQUISICION DE ACTIVOS PRODUCTIVOS - ALIANZA</t>
  </si>
  <si>
    <t>2111109022006</t>
  </si>
  <si>
    <t>OTRAS REASIGNACIONES</t>
  </si>
  <si>
    <t>2111109022007</t>
  </si>
  <si>
    <t>SISTEMA DE PROTECCION SOCIAL EN SALUD</t>
  </si>
  <si>
    <t>2111109022010</t>
  </si>
  <si>
    <t>ASIGNACIONES EDUCACION</t>
  </si>
  <si>
    <t>2111109032103</t>
  </si>
  <si>
    <t>SUBSIDIOS SEGURIDAD PUBLICA A MUNICIPIOS</t>
  </si>
  <si>
    <t>2111109032104</t>
  </si>
  <si>
    <t>SUBSIDIOS SEGURIDAD PUBLICA AL ESTADO</t>
  </si>
  <si>
    <t>2111109032105</t>
  </si>
  <si>
    <t>SUBSIDIOS SISTEMA DE JUSTICIA</t>
  </si>
  <si>
    <t>2111109032106</t>
  </si>
  <si>
    <t>SUBSIDIO SEGURIDAD PUBLICA DE PREVENCION DEL DELITO A MUNICIPIOS</t>
  </si>
  <si>
    <t>2111109032107</t>
  </si>
  <si>
    <t>2111109032108</t>
  </si>
  <si>
    <t>2111109032110</t>
  </si>
  <si>
    <t>ASISTENCIA SOCIAL</t>
  </si>
  <si>
    <t>2111109032111</t>
  </si>
  <si>
    <t>2111109032112</t>
  </si>
  <si>
    <t>EDUCACION PUBLICA</t>
  </si>
  <si>
    <t>SALUD</t>
  </si>
  <si>
    <t>2111109032114</t>
  </si>
  <si>
    <t>2111109032115</t>
  </si>
  <si>
    <t>FONDO DE INFRAESTRUCTURA DEPORTIVA</t>
  </si>
  <si>
    <t>2111109032116</t>
  </si>
  <si>
    <t>2111109032118</t>
  </si>
  <si>
    <t>SUBSIDIOS CONAGUA</t>
  </si>
  <si>
    <t>2111109032119</t>
  </si>
  <si>
    <t>SUBSIDIOS SAGARPA</t>
  </si>
  <si>
    <t>2111109032120</t>
  </si>
  <si>
    <t>SUBSIDIOS REGISTRO PUBLICO DE LA PROPIEDAD Y EL COMERCIO</t>
  </si>
  <si>
    <t>2111109032121</t>
  </si>
  <si>
    <t>SUBSIDIOS DESARROLLO URBANO</t>
  </si>
  <si>
    <t>2111110012101</t>
  </si>
  <si>
    <t>AMORTIZACION</t>
  </si>
  <si>
    <t>2111110022101</t>
  </si>
  <si>
    <t>INTERESES Y GASTOS</t>
  </si>
  <si>
    <t>21112</t>
  </si>
  <si>
    <t>PODER LEGISLATIVO</t>
  </si>
  <si>
    <t>2111201010001</t>
  </si>
  <si>
    <t>H. CONGRESO DEL ESTADO</t>
  </si>
  <si>
    <t>2111201020001</t>
  </si>
  <si>
    <t>AUDITORIA SUPERIOR DEL ESTADO</t>
  </si>
  <si>
    <t>21113</t>
  </si>
  <si>
    <t>PODER JUDICIAL</t>
  </si>
  <si>
    <t>2111302010001</t>
  </si>
  <si>
    <t>SUPREMO TRIBUNAL DE JUSTICIA DEL ESTADO</t>
  </si>
  <si>
    <t>2111302020001</t>
  </si>
  <si>
    <t>PROVISIONES SALARIALES Y ECONOMICAS</t>
  </si>
  <si>
    <t>21114</t>
  </si>
  <si>
    <t>ORGANOS AUTÓNOMOS</t>
  </si>
  <si>
    <t>2111403010001</t>
  </si>
  <si>
    <t>COMISION ESTATAL DE DERECHOS HUMANOS</t>
  </si>
  <si>
    <t>2111403020001</t>
  </si>
  <si>
    <t>TRIBUNAL DE LO CONTENCIOSO ADMINISTRATIVO</t>
  </si>
  <si>
    <t>2111403020002</t>
  </si>
  <si>
    <t>TRIBUNAL LOCAL DE CONCILIACION Y ARBITRAJE</t>
  </si>
  <si>
    <t>2111403040001</t>
  </si>
  <si>
    <t>COMISION ESTATAL PARA EL ACCESO A LA INFORMACION PUBLICA</t>
  </si>
  <si>
    <t>2111404010001</t>
  </si>
  <si>
    <t>FINANCIAMIENTO PUBLICO A PARTIDOS POLITICOS</t>
  </si>
  <si>
    <t>2111404020001</t>
  </si>
  <si>
    <t>CONSEJO ESTATAL ELECTORAL</t>
  </si>
  <si>
    <t>2111404020003</t>
  </si>
  <si>
    <t>TRIBUNAL ESTATAL ELECTORAL DE SINALOA</t>
  </si>
  <si>
    <t>2112</t>
  </si>
  <si>
    <t>21120</t>
  </si>
  <si>
    <t>2112005020203</t>
  </si>
  <si>
    <t>ENTIDADES PUBLICAS DESCENTRALIZADAS SGG</t>
  </si>
  <si>
    <t>2112005020403</t>
  </si>
  <si>
    <t>ENTIDADES PUBLICAS DESCENTRALIZADAS (SEDESHU)</t>
  </si>
  <si>
    <t>2112005020409</t>
  </si>
  <si>
    <t>2112005020503</t>
  </si>
  <si>
    <t>ENTIDADES PUBLICAS DESCENTRALIZADAS SEPYC</t>
  </si>
  <si>
    <t>2112005020509</t>
  </si>
  <si>
    <t>2112005020603</t>
  </si>
  <si>
    <t>ENTIDADES PUBLICAS DESCENTRALIZADAS SAGP</t>
  </si>
  <si>
    <t>2112005020609</t>
  </si>
  <si>
    <t>2112005020803</t>
  </si>
  <si>
    <t>ENTIDADES PUBLICAS DESCENTRALIZADAS SEGURIDAD PUBLICA</t>
  </si>
  <si>
    <t>2112005020903</t>
  </si>
  <si>
    <t>ENTIDADES PUBLICAS DESCENTRALIZADAS SDE</t>
  </si>
  <si>
    <t>2112005020909</t>
  </si>
  <si>
    <t>2112005021003</t>
  </si>
  <si>
    <t>ENTIDADES PUBLICAS DESCENTRALIZADAS SS</t>
  </si>
  <si>
    <t>2112005021009</t>
  </si>
  <si>
    <t>2112009012001</t>
  </si>
  <si>
    <t>2112009012002</t>
  </si>
  <si>
    <t>FONDO DE APORTACIONES PARA LOS SERVICIOS DE SALUD</t>
  </si>
  <si>
    <t>2112009012006</t>
  </si>
  <si>
    <t>FONDO DE APORTACIONES PARA LA EDUCACION TECNOLOGICA Y DE ADULTOS</t>
  </si>
  <si>
    <t>2112009032102</t>
  </si>
  <si>
    <t>SUBSIDIOS EDUCACION</t>
  </si>
  <si>
    <t>2112009032103</t>
  </si>
  <si>
    <t>2112009032104</t>
  </si>
  <si>
    <t>2113</t>
  </si>
  <si>
    <t>INSTITUCIONES PÚBLICAS DE SEGURIDAD SOCIAL</t>
  </si>
  <si>
    <t>21130</t>
  </si>
  <si>
    <t>2113001040001</t>
  </si>
  <si>
    <t>JUBILADOS Y PENSIONADOS PODER LEGISLATIVO</t>
  </si>
  <si>
    <t>2113002030001</t>
  </si>
  <si>
    <t>JUBILADOS Y PENSIONADOS PODER JUDICIAL</t>
  </si>
  <si>
    <t>2113006011701</t>
  </si>
  <si>
    <t>JUBILADOS Y PENSIONADOS</t>
  </si>
  <si>
    <t>2113006011702</t>
  </si>
  <si>
    <t>ENTIDADES PUBLICAS DESCENTRALIZADAS</t>
  </si>
  <si>
    <t>2113006011703</t>
  </si>
  <si>
    <t>SISTEMA DE PENSIONES</t>
  </si>
  <si>
    <t>2113006011709</t>
  </si>
  <si>
    <t>2</t>
  </si>
  <si>
    <t>SECTOR PUBLICO DE LAS ENTIDADES FEDERATIVAS</t>
  </si>
  <si>
    <t>21</t>
  </si>
  <si>
    <t>SECTOR PUBLICO NO FINANCIERO</t>
  </si>
  <si>
    <t>211</t>
  </si>
  <si>
    <t>GOBIERNO GENERAL ESTATAL O DEL DISTRITO FEDERAL</t>
  </si>
  <si>
    <t>2111</t>
  </si>
  <si>
    <t>GOBIERNO ESTATAL O DEL DISTRITO FEDERAL</t>
  </si>
  <si>
    <t>21111</t>
  </si>
  <si>
    <t>PODER EJECUTIVO</t>
  </si>
  <si>
    <t>(Pesos)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</si>
  <si>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</si>
  <si>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</si>
  <si>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</si>
  <si>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</si>
  <si>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</si>
  <si>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Clasificación por Objeto del Gasto (Capítulo y Concepto)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</si>
  <si>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</si>
  <si>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</si>
  <si>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</si>
  <si>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</si>
  <si>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</si>
  <si>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</si>
  <si>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</si>
  <si>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</si>
  <si>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</si>
  <si>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</si>
  <si>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</si>
  <si>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</si>
  <si>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</si>
  <si>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</si>
  <si>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</si>
  <si>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</si>
  <si>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</si>
  <si>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</si>
  <si>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</si>
  <si>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</si>
  <si>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</si>
  <si>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</si>
  <si>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</si>
  <si>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</si>
  <si>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</si>
  <si>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</si>
  <si>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</si>
  <si>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</si>
  <si>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</si>
  <si>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</si>
  <si>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</si>
  <si>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</si>
  <si>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</si>
  <si>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</si>
  <si>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</si>
  <si>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</si>
  <si>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</si>
  <si>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</si>
  <si>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</si>
  <si>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</si>
  <si>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</si>
  <si>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</si>
  <si>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</si>
  <si>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</si>
  <si>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</si>
  <si>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</si>
  <si>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</si>
  <si>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</si>
  <si>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</si>
  <si>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</si>
  <si>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</si>
  <si>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</si>
  <si>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</si>
  <si>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</si>
  <si>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</si>
  <si>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</si>
  <si>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</si>
  <si>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</si>
  <si>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</si>
  <si>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</si>
  <si>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</si>
  <si>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</si>
  <si>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</si>
  <si>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</si>
  <si>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</si>
  <si>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</si>
  <si>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</si>
  <si>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</si>
  <si>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</si>
  <si>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</si>
  <si>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</si>
  <si>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</si>
  <si>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Funcional (Finalidad y Función)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</si>
  <si>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</si>
  <si>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</si>
  <si>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</si>
  <si>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</si>
  <si>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</si>
  <si>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</si>
  <si>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</si>
  <si>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</si>
  <si>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</si>
  <si>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</si>
  <si>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</si>
  <si>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</si>
  <si>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</si>
  <si>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</si>
  <si>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</si>
  <si>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</si>
  <si>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</si>
  <si>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</si>
  <si>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</si>
  <si>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</si>
  <si>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</si>
  <si>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</si>
  <si>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</si>
  <si>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</si>
  <si>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</si>
  <si>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</si>
  <si>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</si>
  <si>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</si>
  <si>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</si>
  <si>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</si>
  <si>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</si>
  <si>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</si>
  <si>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Indicadores de Postura Fiscal</t>
  </si>
  <si>
    <t>Estimado</t>
  </si>
  <si>
    <r>
      <t xml:space="preserve">Pagado </t>
    </r>
    <r>
      <rPr>
        <b/>
        <vertAlign val="superscript"/>
        <sz val="9"/>
        <color indexed="8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</si>
  <si>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</si>
  <si>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</si>
  <si>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</si>
  <si>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</si>
  <si>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</si>
  <si>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</si>
  <si>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</si>
  <si>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</si>
  <si>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</si>
  <si>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</si>
  <si>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</si>
  <si>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</si>
  <si>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</si>
  <si>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</si>
  <si>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</si>
  <si>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</si>
  <si>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Estado Analítico de Ingresos</t>
  </si>
  <si>
    <t>Rubro de Ingresos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</si>
  <si>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</si>
  <si>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</si>
  <si>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</si>
  <si>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</si>
  <si>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</si>
  <si>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</si>
  <si>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</si>
  <si>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</si>
  <si>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</si>
  <si>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</si>
  <si>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</si>
  <si>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</si>
  <si>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</si>
  <si>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</si>
  <si>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</si>
  <si>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Corriente</t>
  </si>
  <si>
    <t xml:space="preserve">      Capital</t>
  </si>
  <si>
    <t>Aprovechamientos</t>
  </si>
  <si>
    <t>Ingresos por Ventas de Bienes y Servicios</t>
  </si>
  <si>
    <t>Ingresos Derivados de Financiamientos</t>
  </si>
  <si>
    <t>Total</t>
  </si>
  <si>
    <r>
      <t>Ingresos excedentes</t>
    </r>
    <r>
      <rPr>
        <b/>
        <sz val="9"/>
        <rFont val="Calibri"/>
        <family val="2"/>
      </rPr>
      <t>¹</t>
    </r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</si>
  <si>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</si>
  <si>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</si>
  <si>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</si>
  <si>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</si>
  <si>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</si>
  <si>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t>Intereses de la Deuda</t>
  </si>
  <si>
    <t>Identificación de Crédito o Instrumento</t>
  </si>
  <si>
    <t>Créditos Bancarios</t>
  </si>
  <si>
    <t>Total Créditos Bancarios</t>
  </si>
  <si>
    <t>Otros Instrumentos de Deuda</t>
  </si>
  <si>
    <t>Total Otros Instrumentos de Deuda</t>
  </si>
  <si>
    <t>TOTAL</t>
  </si>
  <si>
    <t>Endeudamiento Neto</t>
  </si>
  <si>
    <t>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</si>
  <si>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</si>
  <si>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</si>
  <si>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</si>
  <si>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</si>
  <si>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</si>
  <si>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</si>
  <si>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>BANORTE de fecha 28/12/2006</t>
  </si>
  <si>
    <t>BANORTE de fecha 31/05/2010</t>
  </si>
  <si>
    <t>BANORTE de fecha 23/09/2010</t>
  </si>
  <si>
    <t>BANORTE de fecha 28/11/2011</t>
  </si>
  <si>
    <t>BANOBRAS de fecha 24/07/2013</t>
  </si>
  <si>
    <t>BANOBRAS de fecha 30/12/2013</t>
  </si>
  <si>
    <t>BANAMEX de fecha 15/02/2012</t>
  </si>
  <si>
    <t>BANCOMER de fecha 27/02/2012</t>
  </si>
  <si>
    <t>BANCOMER de fecha 08/11/2014</t>
  </si>
  <si>
    <t>Poder Ejecutivo del Gobierno del Estado de Sinaloa</t>
  </si>
  <si>
    <r>
      <rPr>
        <b/>
        <sz val="9"/>
        <color theme="1"/>
        <rFont val="Arial"/>
        <family val="2"/>
      </rPr>
      <t xml:space="preserve">Nota: </t>
    </r>
    <r>
      <rPr>
        <sz val="9"/>
        <color theme="1"/>
        <rFont val="Arial"/>
        <family val="2"/>
      </rPr>
      <t>Se presenta el pago de los intereses de la deuda directa del Estado.</t>
    </r>
  </si>
  <si>
    <t>Cuenta Pública 2015</t>
  </si>
  <si>
    <r>
      <rPr>
        <b/>
        <sz val="9"/>
        <color theme="1"/>
        <rFont val="Arial"/>
        <family val="2"/>
      </rPr>
      <t xml:space="preserve">Nota: </t>
    </r>
    <r>
      <rPr>
        <sz val="9"/>
        <color theme="1"/>
        <rFont val="Arial"/>
        <family val="2"/>
      </rPr>
      <t>En este periodo de tiempo no hubo contratación de créditos bancarios, ni de otros instrumentos de deuda.</t>
    </r>
  </si>
  <si>
    <t>INFRAESTRUCTURA HOSPITALARIA (CONTIGENCIAS ECONOMICAS)</t>
  </si>
  <si>
    <t>2111109022003</t>
  </si>
  <si>
    <t>FIDEICOMISO PARA LA INFRAESTRUCTURA EN LOS ESTADOS (FIES)</t>
  </si>
  <si>
    <t>SUBSIDIOS TURISMO</t>
  </si>
  <si>
    <t>SUBSIDIOS DEPORTE</t>
  </si>
  <si>
    <t>SUBSIDIOS REGISTRO CIVIL</t>
  </si>
  <si>
    <t>SUBSIDIOS FONDO DE PAVIMENTACION, ESPACIOS DEPORTIVOS, ALUMBRADO PUBLICO Y  REHABILITACION DE INFRAESTRUCTURA EDUCATIVA PARA MUNICIPIOS</t>
  </si>
  <si>
    <t>SUBSIDIOS FONDO DE CULTURA</t>
  </si>
  <si>
    <t>2111109032122</t>
  </si>
  <si>
    <t>COMISION NACIONAL PARA EL DESARROLLO DE LOS PUEBLOS INDIGENAS</t>
  </si>
  <si>
    <t>2111109032123</t>
  </si>
  <si>
    <t>SUBSIDIOS INNOVACION GUBERNAMENTAL</t>
  </si>
  <si>
    <t>ENTIDADES PARAESTATALES Y FIDEICOMISOS NO EMPRESARIALES Y NO FINANCIEROS</t>
  </si>
  <si>
    <t>2112005020809</t>
  </si>
  <si>
    <t>PROVISIONES SALARIALES Y ECONOMICAS ORGANISMOS SEGURIDAD PUBLICA</t>
  </si>
  <si>
    <t>FONDO DE APORTACIONES PARA LA NOMINA EDUCATIVA Y GASTO OPERATIVO</t>
  </si>
  <si>
    <t>2112009042201</t>
  </si>
  <si>
    <t>APOYOS FINANCIEROS EDUCACION</t>
  </si>
  <si>
    <t>2111105020306</t>
  </si>
  <si>
    <t>EDIFICIOS PUBLICOS</t>
  </si>
  <si>
    <t>2112009012008</t>
  </si>
  <si>
    <t>FONDO DE APORTACIONES PARA LA EDUCACION BASICA Y NORMAL</t>
  </si>
  <si>
    <t>Del 1 de enero al 31 de diciembre de 2015</t>
  </si>
  <si>
    <t>Del 1 de enero al 31 dediciembre de 2015</t>
  </si>
  <si>
    <t>Poder Ejecutivo</t>
  </si>
  <si>
    <t>Del 1 de Enero al 31 de diciembre de 2015</t>
  </si>
  <si>
    <t xml:space="preserve"> 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</si>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</sst>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6.95"/>
      <color indexed="8"/>
      <name val="Arial"/>
      <family val="2"/>
    </font>
    <font>
      <b/>
      <sz val="11"/>
      <color theme="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b/>
      <vertAlign val="superscript"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Calibri"/>
      <family val="2"/>
    </font>
    <font>
      <sz val="8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color theme="0"/>
      <name val="Arial"/>
      <family val="2"/>
    </font>
    <font>
      <b/>
      <sz val="6.95"/>
      <color indexed="8"/>
      <name val="Arial"/>
      <family val="2"/>
    </font>
    <font>
      <sz val="6.95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</cellStyleXfs>
  <cellXfs count="303">
    <xf numFmtId="0" fontId="0" fillId="0" borderId="0" xfId="0"/>
    <xf numFmtId="0" fontId="3" fillId="3" borderId="0" xfId="0" applyFont="1" applyFill="1"/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12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top" wrapText="1"/>
    </xf>
    <xf numFmtId="0" fontId="4" fillId="3" borderId="14" xfId="0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justify" vertical="top" wrapText="1"/>
    </xf>
    <xf numFmtId="0" fontId="7" fillId="3" borderId="8" xfId="0" applyFont="1" applyFill="1" applyBorder="1" applyAlignment="1">
      <alignment horizontal="justify" vertical="top" wrapText="1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>
      <alignment horizontal="justify" vertical="center" wrapText="1"/>
    </xf>
    <xf numFmtId="3" fontId="9" fillId="0" borderId="14" xfId="0" applyNumberFormat="1" applyFont="1" applyBorder="1" applyAlignment="1">
      <alignment horizontal="right" vertical="center"/>
    </xf>
    <xf numFmtId="0" fontId="0" fillId="0" borderId="0" xfId="0" applyBorder="1"/>
    <xf numFmtId="164" fontId="2" fillId="2" borderId="11" xfId="1" applyNumberFormat="1" applyFont="1" applyFill="1" applyBorder="1" applyAlignment="1" applyProtection="1">
      <alignment horizontal="center" vertical="center"/>
    </xf>
    <xf numFmtId="164" fontId="2" fillId="2" borderId="11" xfId="1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3" fontId="3" fillId="3" borderId="15" xfId="0" applyNumberFormat="1" applyFont="1" applyFill="1" applyBorder="1" applyAlignment="1">
      <alignment horizontal="right" vertical="center" wrapText="1"/>
    </xf>
    <xf numFmtId="3" fontId="3" fillId="3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3" xfId="0" applyNumberFormat="1" applyFont="1" applyFill="1" applyBorder="1" applyAlignment="1">
      <alignment horizontal="right" vertical="center" wrapText="1"/>
    </xf>
    <xf numFmtId="0" fontId="6" fillId="3" borderId="6" xfId="0" applyFont="1" applyFill="1" applyBorder="1" applyAlignment="1">
      <alignment horizontal="justify" vertical="center" wrapText="1"/>
    </xf>
    <xf numFmtId="0" fontId="6" fillId="3" borderId="8" xfId="0" applyFont="1" applyFill="1" applyBorder="1" applyAlignment="1">
      <alignment horizontal="justify" vertical="center" wrapText="1"/>
    </xf>
    <xf numFmtId="3" fontId="3" fillId="3" borderId="14" xfId="0" applyNumberFormat="1" applyFont="1" applyFill="1" applyBorder="1" applyAlignment="1">
      <alignment horizontal="right" vertical="center" wrapText="1"/>
    </xf>
    <xf numFmtId="3" fontId="6" fillId="3" borderId="14" xfId="0" applyNumberFormat="1" applyFont="1" applyFill="1" applyBorder="1" applyAlignment="1" applyProtection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3" fontId="12" fillId="3" borderId="13" xfId="2" applyNumberFormat="1" applyFont="1" applyFill="1" applyBorder="1" applyAlignment="1">
      <alignment horizontal="right"/>
    </xf>
    <xf numFmtId="3" fontId="13" fillId="3" borderId="13" xfId="2" applyNumberFormat="1" applyFont="1" applyFill="1" applyBorder="1" applyAlignment="1" applyProtection="1">
      <alignment horizontal="right"/>
      <protection locked="0"/>
    </xf>
    <xf numFmtId="3" fontId="13" fillId="3" borderId="13" xfId="2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3" fontId="13" fillId="0" borderId="13" xfId="2" applyNumberFormat="1" applyFont="1" applyFill="1" applyBorder="1" applyAlignment="1" applyProtection="1">
      <alignment horizontal="right"/>
      <protection locked="0"/>
    </xf>
    <xf numFmtId="3" fontId="13" fillId="0" borderId="13" xfId="2" applyNumberFormat="1" applyFont="1" applyFill="1" applyBorder="1" applyAlignment="1">
      <alignment horizontal="right"/>
    </xf>
    <xf numFmtId="0" fontId="0" fillId="0" borderId="0" xfId="0" applyFill="1"/>
    <xf numFmtId="3" fontId="13" fillId="0" borderId="14" xfId="2" applyNumberFormat="1" applyFont="1" applyFill="1" applyBorder="1" applyAlignment="1" applyProtection="1">
      <alignment horizontal="right"/>
      <protection locked="0"/>
    </xf>
    <xf numFmtId="3" fontId="13" fillId="0" borderId="14" xfId="2" applyNumberFormat="1" applyFont="1" applyFill="1" applyBorder="1" applyAlignment="1">
      <alignment horizontal="right"/>
    </xf>
    <xf numFmtId="0" fontId="7" fillId="0" borderId="9" xfId="0" applyFont="1" applyFill="1" applyBorder="1" applyAlignment="1">
      <alignment horizontal="justify" vertical="center" wrapText="1"/>
    </xf>
    <xf numFmtId="0" fontId="7" fillId="0" borderId="11" xfId="0" applyFont="1" applyFill="1" applyBorder="1" applyAlignment="1">
      <alignment horizontal="justify" vertical="center" wrapText="1"/>
    </xf>
    <xf numFmtId="3" fontId="12" fillId="0" borderId="12" xfId="2" applyNumberFormat="1" applyFont="1" applyFill="1" applyBorder="1" applyAlignment="1">
      <alignment horizontal="right" vertical="center"/>
    </xf>
    <xf numFmtId="3" fontId="12" fillId="0" borderId="14" xfId="2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4" fillId="0" borderId="0" xfId="0" applyFont="1"/>
    <xf numFmtId="164" fontId="2" fillId="2" borderId="9" xfId="1" applyNumberFormat="1" applyFont="1" applyFill="1" applyBorder="1" applyAlignment="1" applyProtection="1">
      <alignment horizontal="center" vertical="center"/>
    </xf>
    <xf numFmtId="164" fontId="2" fillId="2" borderId="9" xfId="1" applyNumberFormat="1" applyFont="1" applyFill="1" applyBorder="1" applyAlignment="1" applyProtection="1">
      <alignment horizontal="center" vertical="center" wrapText="1"/>
    </xf>
    <xf numFmtId="164" fontId="2" fillId="2" borderId="12" xfId="1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justify" vertical="center" wrapText="1"/>
    </xf>
    <xf numFmtId="3" fontId="4" fillId="3" borderId="15" xfId="0" applyNumberFormat="1" applyFont="1" applyFill="1" applyBorder="1" applyAlignment="1">
      <alignment horizontal="justify" vertical="center" wrapText="1"/>
    </xf>
    <xf numFmtId="3" fontId="7" fillId="3" borderId="13" xfId="0" applyNumberFormat="1" applyFont="1" applyFill="1" applyBorder="1" applyAlignment="1">
      <alignment horizontal="right" vertical="top" wrapText="1"/>
    </xf>
    <xf numFmtId="3" fontId="4" fillId="3" borderId="13" xfId="0" applyNumberFormat="1" applyFont="1" applyFill="1" applyBorder="1" applyAlignment="1" applyProtection="1">
      <alignment horizontal="right" vertical="top" wrapText="1"/>
      <protection locked="0"/>
    </xf>
    <xf numFmtId="3" fontId="4" fillId="3" borderId="13" xfId="0" applyNumberFormat="1" applyFont="1" applyFill="1" applyBorder="1" applyAlignment="1">
      <alignment horizontal="right" vertical="top" wrapText="1"/>
    </xf>
    <xf numFmtId="3" fontId="4" fillId="3" borderId="13" xfId="0" applyNumberFormat="1" applyFont="1" applyFill="1" applyBorder="1" applyAlignment="1" applyProtection="1">
      <alignment horizontal="right" vertical="top"/>
      <protection locked="0"/>
    </xf>
    <xf numFmtId="0" fontId="4" fillId="3" borderId="6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vertical="top"/>
    </xf>
    <xf numFmtId="3" fontId="4" fillId="3" borderId="14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vertical="top"/>
    </xf>
    <xf numFmtId="3" fontId="7" fillId="3" borderId="14" xfId="0" applyNumberFormat="1" applyFont="1" applyFill="1" applyBorder="1" applyAlignment="1">
      <alignment horizontal="right" vertical="top"/>
    </xf>
    <xf numFmtId="0" fontId="14" fillId="0" borderId="0" xfId="0" applyFont="1" applyFill="1"/>
    <xf numFmtId="3" fontId="4" fillId="0" borderId="13" xfId="0" applyNumberFormat="1" applyFont="1" applyFill="1" applyBorder="1" applyAlignment="1" applyProtection="1">
      <alignment horizontal="right" vertical="top" wrapText="1"/>
      <protection locked="0"/>
    </xf>
    <xf numFmtId="3" fontId="4" fillId="0" borderId="13" xfId="0" applyNumberFormat="1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justify" vertical="top"/>
    </xf>
    <xf numFmtId="3" fontId="4" fillId="0" borderId="13" xfId="0" applyNumberFormat="1" applyFont="1" applyFill="1" applyBorder="1" applyAlignment="1" applyProtection="1">
      <alignment horizontal="right" vertical="top" wrapText="1"/>
    </xf>
    <xf numFmtId="3" fontId="7" fillId="0" borderId="13" xfId="0" applyNumberFormat="1" applyFont="1" applyFill="1" applyBorder="1" applyAlignment="1">
      <alignment horizontal="right" vertical="top" wrapText="1"/>
    </xf>
    <xf numFmtId="3" fontId="4" fillId="0" borderId="13" xfId="0" applyNumberFormat="1" applyFont="1" applyFill="1" applyBorder="1" applyAlignment="1" applyProtection="1">
      <alignment horizontal="right" vertical="top"/>
      <protection locked="0"/>
    </xf>
    <xf numFmtId="3" fontId="4" fillId="0" borderId="13" xfId="0" applyNumberFormat="1" applyFont="1" applyFill="1" applyBorder="1" applyAlignment="1" applyProtection="1">
      <alignment horizontal="right" vertical="top"/>
    </xf>
    <xf numFmtId="3" fontId="7" fillId="0" borderId="13" xfId="0" applyNumberFormat="1" applyFont="1" applyFill="1" applyBorder="1" applyAlignment="1">
      <alignment horizontal="right" vertical="top"/>
    </xf>
    <xf numFmtId="3" fontId="7" fillId="0" borderId="13" xfId="0" applyNumberFormat="1" applyFont="1" applyFill="1" applyBorder="1" applyAlignment="1" applyProtection="1">
      <alignment horizontal="right" vertical="top"/>
    </xf>
    <xf numFmtId="0" fontId="4" fillId="0" borderId="0" xfId="0" applyFont="1"/>
    <xf numFmtId="0" fontId="4" fillId="3" borderId="0" xfId="0" applyFont="1" applyFill="1"/>
    <xf numFmtId="164" fontId="2" fillId="2" borderId="15" xfId="1" applyNumberFormat="1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justify" vertical="center" wrapText="1"/>
    </xf>
    <xf numFmtId="0" fontId="4" fillId="3" borderId="3" xfId="0" applyFont="1" applyFill="1" applyBorder="1" applyAlignment="1" applyProtection="1">
      <alignment horizontal="justify" vertical="center" wrapText="1"/>
    </xf>
    <xf numFmtId="0" fontId="4" fillId="3" borderId="15" xfId="0" applyFont="1" applyFill="1" applyBorder="1" applyAlignment="1" applyProtection="1">
      <alignment horizontal="justify" vertical="center" wrapText="1"/>
    </xf>
    <xf numFmtId="0" fontId="4" fillId="0" borderId="0" xfId="0" applyFont="1" applyAlignment="1">
      <alignment wrapText="1"/>
    </xf>
    <xf numFmtId="3" fontId="7" fillId="3" borderId="17" xfId="0" applyNumberFormat="1" applyFont="1" applyFill="1" applyBorder="1" applyAlignment="1" applyProtection="1">
      <alignment horizontal="right" vertical="center" wrapText="1"/>
    </xf>
    <xf numFmtId="3" fontId="4" fillId="3" borderId="14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12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15" xfId="0" applyNumberFormat="1" applyFont="1" applyFill="1" applyBorder="1" applyAlignment="1">
      <alignment horizontal="right" vertical="center" wrapText="1"/>
    </xf>
    <xf numFmtId="3" fontId="7" fillId="3" borderId="17" xfId="0" applyNumberFormat="1" applyFont="1" applyFill="1" applyBorder="1" applyAlignment="1">
      <alignment horizontal="right" vertical="center" wrapText="1"/>
    </xf>
    <xf numFmtId="3" fontId="4" fillId="3" borderId="15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17" xfId="0" applyNumberFormat="1" applyFont="1" applyFill="1" applyBorder="1" applyAlignment="1">
      <alignment horizontal="right" vertical="center" wrapText="1"/>
    </xf>
    <xf numFmtId="3" fontId="4" fillId="3" borderId="0" xfId="0" applyNumberFormat="1" applyFont="1" applyFill="1"/>
    <xf numFmtId="3" fontId="2" fillId="2" borderId="15" xfId="1" applyNumberFormat="1" applyFont="1" applyFill="1" applyBorder="1" applyAlignment="1" applyProtection="1">
      <alignment horizontal="center"/>
    </xf>
    <xf numFmtId="3" fontId="4" fillId="3" borderId="13" xfId="0" applyNumberFormat="1" applyFont="1" applyFill="1" applyBorder="1" applyAlignment="1">
      <alignment horizontal="right" vertical="center" wrapText="1"/>
    </xf>
    <xf numFmtId="3" fontId="4" fillId="3" borderId="17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18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13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0" xfId="3" applyFont="1" applyFill="1"/>
    <xf numFmtId="0" fontId="6" fillId="3" borderId="0" xfId="3" applyFont="1" applyFill="1" applyAlignment="1">
      <alignment horizontal="center"/>
    </xf>
    <xf numFmtId="0" fontId="13" fillId="3" borderId="1" xfId="3" applyFont="1" applyFill="1" applyBorder="1"/>
    <xf numFmtId="0" fontId="13" fillId="3" borderId="2" xfId="3" applyFont="1" applyFill="1" applyBorder="1"/>
    <xf numFmtId="0" fontId="13" fillId="3" borderId="3" xfId="3" applyFont="1" applyFill="1" applyBorder="1"/>
    <xf numFmtId="0" fontId="13" fillId="3" borderId="3" xfId="3" applyFont="1" applyFill="1" applyBorder="1" applyAlignment="1">
      <alignment horizontal="center"/>
    </xf>
    <xf numFmtId="0" fontId="13" fillId="3" borderId="15" xfId="3" applyFont="1" applyFill="1" applyBorder="1" applyAlignment="1">
      <alignment horizontal="center"/>
    </xf>
    <xf numFmtId="3" fontId="5" fillId="3" borderId="1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5" xfId="2" applyNumberFormat="1" applyFont="1" applyFill="1" applyBorder="1" applyAlignment="1" applyProtection="1">
      <alignment horizontal="right"/>
      <protection locked="0"/>
    </xf>
    <xf numFmtId="3" fontId="13" fillId="3" borderId="5" xfId="2" applyNumberFormat="1" applyFont="1" applyFill="1" applyBorder="1" applyAlignment="1" applyProtection="1">
      <alignment horizontal="right"/>
    </xf>
    <xf numFmtId="0" fontId="12" fillId="3" borderId="9" xfId="3" applyFont="1" applyFill="1" applyBorder="1" applyAlignment="1">
      <alignment horizontal="centerContinuous"/>
    </xf>
    <xf numFmtId="0" fontId="12" fillId="3" borderId="10" xfId="3" applyFont="1" applyFill="1" applyBorder="1" applyAlignment="1">
      <alignment horizontal="centerContinuous"/>
    </xf>
    <xf numFmtId="0" fontId="12" fillId="3" borderId="11" xfId="3" applyFont="1" applyFill="1" applyBorder="1" applyAlignment="1">
      <alignment horizontal="left" wrapText="1"/>
    </xf>
    <xf numFmtId="3" fontId="12" fillId="3" borderId="12" xfId="3" applyNumberFormat="1" applyFont="1" applyFill="1" applyBorder="1" applyAlignment="1" applyProtection="1">
      <alignment horizontal="right"/>
    </xf>
    <xf numFmtId="3" fontId="0" fillId="0" borderId="0" xfId="0" applyNumberFormat="1"/>
    <xf numFmtId="3" fontId="16" fillId="0" borderId="0" xfId="0" applyNumberFormat="1" applyFont="1"/>
    <xf numFmtId="0" fontId="19" fillId="3" borderId="1" xfId="3" applyFont="1" applyFill="1" applyBorder="1"/>
    <xf numFmtId="0" fontId="19" fillId="3" borderId="2" xfId="3" applyFont="1" applyFill="1" applyBorder="1"/>
    <xf numFmtId="0" fontId="19" fillId="3" borderId="3" xfId="3" applyFont="1" applyFill="1" applyBorder="1"/>
    <xf numFmtId="3" fontId="19" fillId="3" borderId="15" xfId="3" applyNumberFormat="1" applyFont="1" applyFill="1" applyBorder="1" applyAlignment="1">
      <alignment horizontal="center"/>
    </xf>
    <xf numFmtId="3" fontId="12" fillId="3" borderId="13" xfId="3" applyNumberFormat="1" applyFont="1" applyFill="1" applyBorder="1" applyAlignment="1">
      <alignment horizontal="right"/>
    </xf>
    <xf numFmtId="3" fontId="5" fillId="3" borderId="13" xfId="0" applyNumberFormat="1" applyFont="1" applyFill="1" applyBorder="1" applyAlignment="1">
      <alignment horizontal="right" vertical="center" wrapText="1"/>
    </xf>
    <xf numFmtId="3" fontId="8" fillId="3" borderId="13" xfId="0" applyNumberFormat="1" applyFont="1" applyFill="1" applyBorder="1" applyAlignment="1">
      <alignment horizontal="right" vertical="center" wrapText="1"/>
    </xf>
    <xf numFmtId="3" fontId="12" fillId="3" borderId="12" xfId="3" applyNumberFormat="1" applyFont="1" applyFill="1" applyBorder="1" applyAlignment="1">
      <alignment horizontal="right"/>
    </xf>
    <xf numFmtId="0" fontId="20" fillId="3" borderId="2" xfId="0" applyFont="1" applyFill="1" applyBorder="1" applyAlignment="1">
      <alignment vertical="top" wrapText="1"/>
    </xf>
    <xf numFmtId="3" fontId="21" fillId="3" borderId="2" xfId="0" applyNumberFormat="1" applyFont="1" applyFill="1" applyBorder="1" applyAlignment="1">
      <alignment vertical="top" wrapText="1"/>
    </xf>
    <xf numFmtId="0" fontId="4" fillId="0" borderId="6" xfId="0" applyFont="1" applyBorder="1" applyAlignment="1">
      <alignment horizontal="left" indent="1"/>
    </xf>
    <xf numFmtId="0" fontId="7" fillId="3" borderId="8" xfId="0" applyFont="1" applyFill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indent="1"/>
    </xf>
    <xf numFmtId="0" fontId="7" fillId="3" borderId="11" xfId="0" applyFont="1" applyFill="1" applyBorder="1" applyAlignment="1">
      <alignment horizontal="left" vertical="center" wrapText="1" indent="1"/>
    </xf>
    <xf numFmtId="0" fontId="4" fillId="3" borderId="1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left" vertical="center" wrapText="1" indent="1"/>
    </xf>
    <xf numFmtId="0" fontId="7" fillId="3" borderId="1" xfId="0" applyFont="1" applyFill="1" applyBorder="1" applyAlignment="1">
      <alignment horizontal="left" vertical="center" wrapText="1" indent="1"/>
    </xf>
    <xf numFmtId="0" fontId="7" fillId="3" borderId="3" xfId="0" applyFont="1" applyFill="1" applyBorder="1" applyAlignment="1">
      <alignment horizontal="left" vertical="center" wrapText="1" indent="1"/>
    </xf>
    <xf numFmtId="0" fontId="4" fillId="3" borderId="0" xfId="0" applyFont="1" applyFill="1" applyAlignment="1">
      <alignment horizontal="left" indent="1"/>
    </xf>
    <xf numFmtId="0" fontId="4" fillId="3" borderId="4" xfId="0" applyFont="1" applyFill="1" applyBorder="1" applyAlignment="1">
      <alignment horizontal="left" vertical="center" wrapText="1" indent="1"/>
    </xf>
    <xf numFmtId="0" fontId="4" fillId="3" borderId="5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left" vertical="center" wrapText="1" indent="1"/>
    </xf>
    <xf numFmtId="0" fontId="7" fillId="3" borderId="5" xfId="0" applyFont="1" applyFill="1" applyBorder="1" applyAlignment="1">
      <alignment horizontal="left" vertical="center" wrapText="1" inden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3" fontId="13" fillId="3" borderId="14" xfId="2" applyNumberFormat="1" applyFont="1" applyFill="1" applyBorder="1" applyAlignment="1" applyProtection="1">
      <alignment horizontal="right"/>
      <protection locked="0"/>
    </xf>
    <xf numFmtId="3" fontId="13" fillId="3" borderId="14" xfId="2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3" fontId="4" fillId="0" borderId="14" xfId="0" applyNumberFormat="1" applyFont="1" applyFill="1" applyBorder="1" applyAlignment="1" applyProtection="1">
      <alignment horizontal="right" vertical="top"/>
      <protection locked="0"/>
    </xf>
    <xf numFmtId="3" fontId="4" fillId="0" borderId="14" xfId="0" applyNumberFormat="1" applyFont="1" applyFill="1" applyBorder="1" applyAlignment="1">
      <alignment horizontal="right" vertical="top" wrapText="1"/>
    </xf>
    <xf numFmtId="0" fontId="22" fillId="3" borderId="0" xfId="0" applyFont="1" applyFill="1"/>
    <xf numFmtId="0" fontId="14" fillId="3" borderId="0" xfId="0" applyFont="1" applyFill="1"/>
    <xf numFmtId="3" fontId="4" fillId="0" borderId="0" xfId="0" applyNumberFormat="1" applyFont="1"/>
    <xf numFmtId="0" fontId="0" fillId="0" borderId="0" xfId="0" applyFont="1"/>
    <xf numFmtId="3" fontId="9" fillId="0" borderId="13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5" xfId="0" applyFont="1" applyBorder="1" applyAlignment="1">
      <alignment vertical="center"/>
    </xf>
    <xf numFmtId="3" fontId="17" fillId="3" borderId="13" xfId="0" applyNumberFormat="1" applyFont="1" applyFill="1" applyBorder="1" applyAlignment="1">
      <alignment horizontal="right" vertical="top" wrapText="1"/>
    </xf>
    <xf numFmtId="3" fontId="17" fillId="3" borderId="14" xfId="0" applyNumberFormat="1" applyFont="1" applyFill="1" applyBorder="1" applyAlignment="1">
      <alignment horizontal="right" vertical="top"/>
    </xf>
    <xf numFmtId="0" fontId="23" fillId="0" borderId="4" xfId="0" applyFont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24" fillId="0" borderId="4" xfId="0" applyFont="1" applyBorder="1" applyAlignment="1">
      <alignment horizontal="right" vertical="center"/>
    </xf>
    <xf numFmtId="0" fontId="24" fillId="0" borderId="0" xfId="0" applyFont="1" applyBorder="1" applyAlignment="1">
      <alignment vertical="center"/>
    </xf>
    <xf numFmtId="0" fontId="4" fillId="3" borderId="7" xfId="0" applyFont="1" applyFill="1" applyBorder="1" applyAlignment="1">
      <alignment horizontal="justify" vertical="top" wrapText="1"/>
    </xf>
    <xf numFmtId="3" fontId="23" fillId="0" borderId="13" xfId="0" applyNumberFormat="1" applyFont="1" applyBorder="1" applyAlignment="1">
      <alignment horizontal="right" vertical="center"/>
    </xf>
    <xf numFmtId="3" fontId="24" fillId="0" borderId="13" xfId="0" applyNumberFormat="1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7" xfId="0" applyFont="1" applyBorder="1" applyAlignment="1">
      <alignment vertical="center"/>
    </xf>
    <xf numFmtId="3" fontId="24" fillId="0" borderId="14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3" fontId="13" fillId="0" borderId="5" xfId="2" applyNumberFormat="1" applyFont="1" applyFill="1" applyBorder="1" applyAlignment="1" applyProtection="1">
      <alignment horizontal="right"/>
    </xf>
    <xf numFmtId="0" fontId="13" fillId="3" borderId="4" xfId="3" applyFont="1" applyFill="1" applyBorder="1" applyAlignment="1">
      <alignment horizontal="left" vertical="center"/>
    </xf>
    <xf numFmtId="0" fontId="13" fillId="3" borderId="6" xfId="3" applyFont="1" applyFill="1" applyBorder="1" applyAlignment="1">
      <alignment horizontal="center" vertical="center"/>
    </xf>
    <xf numFmtId="0" fontId="13" fillId="3" borderId="7" xfId="3" applyFont="1" applyFill="1" applyBorder="1" applyAlignment="1">
      <alignment horizontal="center" vertical="center"/>
    </xf>
    <xf numFmtId="0" fontId="13" fillId="3" borderId="8" xfId="3" applyFont="1" applyFill="1" applyBorder="1" applyAlignment="1">
      <alignment wrapText="1"/>
    </xf>
    <xf numFmtId="3" fontId="13" fillId="3" borderId="8" xfId="2" applyNumberFormat="1" applyFont="1" applyFill="1" applyBorder="1" applyAlignment="1">
      <alignment horizontal="center"/>
    </xf>
    <xf numFmtId="0" fontId="25" fillId="3" borderId="4" xfId="3" applyFont="1" applyFill="1" applyBorder="1" applyAlignment="1">
      <alignment horizontal="left"/>
    </xf>
    <xf numFmtId="0" fontId="25" fillId="3" borderId="0" xfId="3" applyFont="1" applyFill="1" applyBorder="1" applyAlignment="1">
      <alignment horizontal="left"/>
    </xf>
    <xf numFmtId="0" fontId="3" fillId="0" borderId="5" xfId="0" applyFont="1" applyBorder="1"/>
    <xf numFmtId="0" fontId="19" fillId="3" borderId="4" xfId="3" applyFont="1" applyFill="1" applyBorder="1" applyAlignment="1">
      <alignment horizontal="center" vertical="center"/>
    </xf>
    <xf numFmtId="0" fontId="3" fillId="0" borderId="0" xfId="0" applyFont="1" applyBorder="1"/>
    <xf numFmtId="0" fontId="26" fillId="3" borderId="5" xfId="0" applyFont="1" applyFill="1" applyBorder="1" applyAlignment="1">
      <alignment vertical="center" wrapText="1"/>
    </xf>
    <xf numFmtId="0" fontId="25" fillId="3" borderId="4" xfId="3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5" xfId="0" applyFont="1" applyBorder="1"/>
    <xf numFmtId="0" fontId="19" fillId="3" borderId="0" xfId="3" applyFont="1" applyFill="1" applyBorder="1" applyAlignment="1">
      <alignment horizontal="center" vertical="center"/>
    </xf>
    <xf numFmtId="0" fontId="19" fillId="3" borderId="6" xfId="3" applyFont="1" applyFill="1" applyBorder="1" applyAlignment="1">
      <alignment horizontal="center" vertical="center"/>
    </xf>
    <xf numFmtId="0" fontId="19" fillId="3" borderId="7" xfId="3" applyFont="1" applyFill="1" applyBorder="1" applyAlignment="1">
      <alignment horizontal="center" vertical="center"/>
    </xf>
    <xf numFmtId="0" fontId="19" fillId="3" borderId="8" xfId="3" applyFont="1" applyFill="1" applyBorder="1" applyAlignment="1">
      <alignment wrapText="1"/>
    </xf>
    <xf numFmtId="0" fontId="25" fillId="3" borderId="9" xfId="3" applyFont="1" applyFill="1" applyBorder="1" applyAlignment="1">
      <alignment horizontal="centerContinuous"/>
    </xf>
    <xf numFmtId="0" fontId="25" fillId="3" borderId="10" xfId="3" applyFont="1" applyFill="1" applyBorder="1" applyAlignment="1">
      <alignment horizontal="centerContinuous"/>
    </xf>
    <xf numFmtId="0" fontId="25" fillId="3" borderId="11" xfId="3" applyFont="1" applyFill="1" applyBorder="1" applyAlignment="1">
      <alignment horizontal="left" wrapText="1" indent="1"/>
    </xf>
    <xf numFmtId="0" fontId="27" fillId="3" borderId="0" xfId="0" applyFont="1" applyFill="1"/>
    <xf numFmtId="0" fontId="20" fillId="3" borderId="0" xfId="0" applyFont="1" applyFill="1" applyAlignment="1">
      <alignment horizontal="left" vertical="top" wrapText="1"/>
    </xf>
    <xf numFmtId="0" fontId="26" fillId="3" borderId="0" xfId="0" applyFont="1" applyFill="1" applyBorder="1" applyAlignment="1">
      <alignment horizontal="left" vertical="center" wrapText="1"/>
    </xf>
    <xf numFmtId="0" fontId="26" fillId="3" borderId="5" xfId="0" applyFont="1" applyFill="1" applyBorder="1" applyAlignment="1">
      <alignment horizontal="left" vertical="center" wrapText="1"/>
    </xf>
    <xf numFmtId="3" fontId="12" fillId="3" borderId="15" xfId="3" applyNumberFormat="1" applyFont="1" applyFill="1" applyBorder="1" applyAlignment="1"/>
    <xf numFmtId="3" fontId="12" fillId="3" borderId="14" xfId="3" applyNumberFormat="1" applyFont="1" applyFill="1" applyBorder="1" applyAlignment="1"/>
    <xf numFmtId="3" fontId="17" fillId="0" borderId="9" xfId="0" applyNumberFormat="1" applyFont="1" applyBorder="1" applyAlignment="1">
      <alignment horizontal="center" vertical="top" wrapText="1"/>
    </xf>
    <xf numFmtId="3" fontId="17" fillId="0" borderId="11" xfId="0" applyNumberFormat="1" applyFont="1" applyBorder="1" applyAlignment="1">
      <alignment horizontal="center" vertical="top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3" fontId="12" fillId="3" borderId="15" xfId="3" applyNumberFormat="1" applyFont="1" applyFill="1" applyBorder="1" applyAlignment="1">
      <alignment horizontal="right"/>
    </xf>
    <xf numFmtId="3" fontId="12" fillId="3" borderId="14" xfId="3" applyNumberFormat="1" applyFont="1" applyFill="1" applyBorder="1" applyAlignment="1">
      <alignment horizontal="right"/>
    </xf>
    <xf numFmtId="37" fontId="2" fillId="2" borderId="0" xfId="1" applyNumberFormat="1" applyFont="1" applyFill="1" applyBorder="1" applyAlignment="1" applyProtection="1">
      <alignment horizontal="center" vertical="center" wrapText="1"/>
    </xf>
    <xf numFmtId="37" fontId="2" fillId="2" borderId="0" xfId="1" applyNumberFormat="1" applyFont="1" applyFill="1" applyBorder="1" applyAlignment="1" applyProtection="1">
      <alignment horizontal="center" vertical="center"/>
    </xf>
    <xf numFmtId="37" fontId="2" fillId="2" borderId="7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wrapText="1" indent="1"/>
    </xf>
    <xf numFmtId="164" fontId="10" fillId="2" borderId="6" xfId="1" applyNumberFormat="1" applyFont="1" applyFill="1" applyBorder="1" applyAlignment="1" applyProtection="1">
      <alignment horizontal="center" vertical="center"/>
    </xf>
    <xf numFmtId="164" fontId="10" fillId="2" borderId="7" xfId="1" applyNumberFormat="1" applyFont="1" applyFill="1" applyBorder="1" applyAlignment="1" applyProtection="1">
      <alignment horizontal="center" vertical="center"/>
    </xf>
    <xf numFmtId="164" fontId="10" fillId="2" borderId="8" xfId="1" applyNumberFormat="1" applyFont="1" applyFill="1" applyBorder="1" applyAlignment="1" applyProtection="1">
      <alignment horizontal="center" vertical="center"/>
    </xf>
    <xf numFmtId="164" fontId="10" fillId="2" borderId="1" xfId="1" applyNumberFormat="1" applyFont="1" applyFill="1" applyBorder="1" applyAlignment="1" applyProtection="1">
      <alignment horizontal="center" vertical="center"/>
    </xf>
    <xf numFmtId="164" fontId="10" fillId="2" borderId="2" xfId="1" applyNumberFormat="1" applyFont="1" applyFill="1" applyBorder="1" applyAlignment="1" applyProtection="1">
      <alignment horizontal="center" vertical="center"/>
    </xf>
    <xf numFmtId="164" fontId="10" fillId="2" borderId="3" xfId="1" applyNumberFormat="1" applyFont="1" applyFill="1" applyBorder="1" applyAlignment="1" applyProtection="1">
      <alignment horizontal="center" vertical="center"/>
    </xf>
    <xf numFmtId="164" fontId="10" fillId="2" borderId="4" xfId="1" applyNumberFormat="1" applyFont="1" applyFill="1" applyBorder="1" applyAlignment="1" applyProtection="1">
      <alignment horizontal="center" vertical="center"/>
      <protection locked="0"/>
    </xf>
    <xf numFmtId="164" fontId="10" fillId="2" borderId="0" xfId="1" applyNumberFormat="1" applyFont="1" applyFill="1" applyBorder="1" applyAlignment="1" applyProtection="1">
      <alignment horizontal="center" vertical="center"/>
      <protection locked="0"/>
    </xf>
    <xf numFmtId="164" fontId="10" fillId="2" borderId="5" xfId="1" applyNumberFormat="1" applyFont="1" applyFill="1" applyBorder="1" applyAlignment="1" applyProtection="1">
      <alignment horizontal="center" vertical="center"/>
      <protection locked="0"/>
    </xf>
    <xf numFmtId="164" fontId="10" fillId="2" borderId="4" xfId="1" applyNumberFormat="1" applyFont="1" applyFill="1" applyBorder="1" applyAlignment="1" applyProtection="1">
      <alignment horizontal="center" vertical="center"/>
    </xf>
    <xf numFmtId="164" fontId="10" fillId="2" borderId="0" xfId="1" applyNumberFormat="1" applyFont="1" applyFill="1" applyBorder="1" applyAlignment="1" applyProtection="1">
      <alignment horizontal="center" vertical="center"/>
    </xf>
    <xf numFmtId="164" fontId="10" fillId="2" borderId="5" xfId="1" applyNumberFormat="1" applyFont="1" applyFill="1" applyBorder="1" applyAlignment="1" applyProtection="1">
      <alignment horizontal="center" vertical="center"/>
    </xf>
    <xf numFmtId="164" fontId="2" fillId="2" borderId="1" xfId="1" applyNumberFormat="1" applyFont="1" applyFill="1" applyBorder="1" applyAlignment="1" applyProtection="1">
      <alignment horizontal="left" vertical="center"/>
    </xf>
    <xf numFmtId="164" fontId="2" fillId="2" borderId="3" xfId="1" applyNumberFormat="1" applyFont="1" applyFill="1" applyBorder="1" applyAlignment="1" applyProtection="1">
      <alignment horizontal="left" vertical="center"/>
    </xf>
    <xf numFmtId="164" fontId="2" fillId="2" borderId="4" xfId="1" applyNumberFormat="1" applyFont="1" applyFill="1" applyBorder="1" applyAlignment="1" applyProtection="1">
      <alignment horizontal="left" vertical="center"/>
    </xf>
    <xf numFmtId="164" fontId="2" fillId="2" borderId="5" xfId="1" applyNumberFormat="1" applyFont="1" applyFill="1" applyBorder="1" applyAlignment="1" applyProtection="1">
      <alignment horizontal="left" vertical="center"/>
    </xf>
    <xf numFmtId="164" fontId="2" fillId="2" borderId="6" xfId="1" applyNumberFormat="1" applyFont="1" applyFill="1" applyBorder="1" applyAlignment="1" applyProtection="1">
      <alignment horizontal="left" vertical="center"/>
    </xf>
    <xf numFmtId="164" fontId="2" fillId="2" borderId="8" xfId="1" applyNumberFormat="1" applyFont="1" applyFill="1" applyBorder="1" applyAlignment="1" applyProtection="1">
      <alignment horizontal="left" vertical="center"/>
    </xf>
    <xf numFmtId="164" fontId="2" fillId="2" borderId="9" xfId="1" applyNumberFormat="1" applyFont="1" applyFill="1" applyBorder="1" applyAlignment="1" applyProtection="1">
      <alignment horizontal="center" vertical="center"/>
    </xf>
    <xf numFmtId="164" fontId="2" fillId="2" borderId="10" xfId="1" applyNumberFormat="1" applyFont="1" applyFill="1" applyBorder="1" applyAlignment="1" applyProtection="1">
      <alignment horizontal="center" vertical="center"/>
    </xf>
    <xf numFmtId="164" fontId="2" fillId="2" borderId="11" xfId="1" applyNumberFormat="1" applyFont="1" applyFill="1" applyBorder="1" applyAlignment="1" applyProtection="1">
      <alignment horizontal="center" vertical="center"/>
    </xf>
    <xf numFmtId="164" fontId="2" fillId="2" borderId="15" xfId="1" applyNumberFormat="1" applyFont="1" applyFill="1" applyBorder="1" applyAlignment="1" applyProtection="1">
      <alignment horizontal="center" vertical="center"/>
    </xf>
    <xf numFmtId="164" fontId="2" fillId="2" borderId="14" xfId="1" applyNumberFormat="1" applyFont="1" applyFill="1" applyBorder="1" applyAlignment="1" applyProtection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center"/>
    </xf>
    <xf numFmtId="3" fontId="7" fillId="0" borderId="12" xfId="0" applyNumberFormat="1" applyFont="1" applyBorder="1" applyAlignment="1">
      <alignment horizontal="right"/>
    </xf>
    <xf numFmtId="0" fontId="4" fillId="0" borderId="12" xfId="0" applyFont="1" applyBorder="1" applyAlignment="1" applyProtection="1">
      <alignment horizontal="left"/>
      <protection locked="0"/>
    </xf>
    <xf numFmtId="3" fontId="4" fillId="0" borderId="12" xfId="0" applyNumberFormat="1" applyFont="1" applyBorder="1" applyAlignment="1" applyProtection="1">
      <alignment horizontal="right"/>
      <protection locked="0"/>
    </xf>
    <xf numFmtId="3" fontId="4" fillId="0" borderId="12" xfId="0" applyNumberFormat="1" applyFont="1" applyBorder="1" applyAlignment="1" applyProtection="1">
      <alignment horizontal="right"/>
    </xf>
    <xf numFmtId="0" fontId="7" fillId="0" borderId="12" xfId="0" applyFont="1" applyBorder="1" applyAlignment="1">
      <alignment horizontal="right"/>
    </xf>
    <xf numFmtId="3" fontId="7" fillId="0" borderId="12" xfId="0" applyNumberFormat="1" applyFont="1" applyBorder="1" applyAlignment="1" applyProtection="1">
      <alignment horizontal="right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9" xfId="0" applyFont="1" applyBorder="1" applyAlignment="1">
      <alignment horizontal="center"/>
    </xf>
    <xf numFmtId="3" fontId="4" fillId="0" borderId="9" xfId="0" applyNumberFormat="1" applyFon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1" xfId="0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3" fontId="4" fillId="0" borderId="9" xfId="0" applyNumberFormat="1" applyFont="1" applyBorder="1" applyAlignment="1"/>
    <xf numFmtId="3" fontId="4" fillId="0" borderId="11" xfId="0" applyNumberFormat="1" applyFont="1" applyBorder="1" applyAlignment="1"/>
    <xf numFmtId="164" fontId="2" fillId="2" borderId="12" xfId="1" applyNumberFormat="1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justify" vertical="top" wrapText="1"/>
    </xf>
    <xf numFmtId="0" fontId="7" fillId="3" borderId="16" xfId="0" applyFont="1" applyFill="1" applyBorder="1" applyAlignment="1">
      <alignment horizontal="left" vertical="center" wrapText="1" indent="1"/>
    </xf>
    <xf numFmtId="0" fontId="7" fillId="3" borderId="17" xfId="0" applyFont="1" applyFill="1" applyBorder="1" applyAlignment="1">
      <alignment horizontal="left" vertical="center" wrapText="1" indent="1"/>
    </xf>
    <xf numFmtId="164" fontId="2" fillId="2" borderId="9" xfId="1" applyNumberFormat="1" applyFont="1" applyFill="1" applyBorder="1" applyAlignment="1" applyProtection="1">
      <alignment horizontal="left" indent="1"/>
    </xf>
    <xf numFmtId="164" fontId="2" fillId="2" borderId="11" xfId="1" applyNumberFormat="1" applyFont="1" applyFill="1" applyBorder="1" applyAlignment="1" applyProtection="1">
      <alignment horizontal="left" indent="1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2" xfId="1" applyNumberFormat="1" applyFont="1" applyFill="1" applyBorder="1" applyAlignment="1" applyProtection="1">
      <alignment horizontal="center" vertical="center"/>
      <protection locked="0"/>
    </xf>
    <xf numFmtId="164" fontId="2" fillId="2" borderId="3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9" xfId="1" applyNumberFormat="1" applyFont="1" applyFill="1" applyBorder="1" applyAlignment="1" applyProtection="1">
      <alignment horizontal="center"/>
    </xf>
    <xf numFmtId="164" fontId="2" fillId="2" borderId="11" xfId="1" applyNumberFormat="1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left" vertical="center" wrapText="1" indent="1"/>
    </xf>
    <xf numFmtId="0" fontId="7" fillId="3" borderId="17" xfId="0" applyFont="1" applyFill="1" applyBorder="1" applyAlignment="1" applyProtection="1">
      <alignment horizontal="left" vertical="center" wrapText="1" indent="1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</cellXfs>
  <cellStyles count="4">
    <cellStyle name="Millares" xfId="1" builtinId="3"/>
    <cellStyle name="Millares 2" xfId="2"/>
    <cellStyle name="Normal" xfId="0" builtinId="0"/>
    <cellStyle name="Normal 9" xfId="3"/>
  </cellStyles>
  <dxfs count="0"/>
  <tableStyles count="0" defaultTableStyle="TableStyleMedium9" defaultPivotStyle="PivotStyleLight16"/>
  <colors>
    <mruColors>
      <color rgb="FF3399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rzo%2014\cuarto%20Trimestre%20analitico%20de%20Ingresos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propios)"/>
      <sheetName val="(federales)"/>
      <sheetName val="Hoja1"/>
    </sheetNames>
    <sheetDataSet>
      <sheetData sheetId="0">
        <row r="9">
          <cell r="C9">
            <v>1577707786</v>
          </cell>
          <cell r="D9">
            <v>97126511</v>
          </cell>
        </row>
        <row r="26">
          <cell r="C26">
            <v>2436883315</v>
          </cell>
          <cell r="D26">
            <v>-362127736</v>
          </cell>
        </row>
        <row r="53">
          <cell r="C53">
            <v>193475401</v>
          </cell>
          <cell r="D53">
            <v>-51934781</v>
          </cell>
        </row>
        <row r="60">
          <cell r="C60">
            <v>166414156</v>
          </cell>
          <cell r="D60">
            <v>-162184243</v>
          </cell>
        </row>
        <row r="62">
          <cell r="C62">
            <v>135756324</v>
          </cell>
          <cell r="D62">
            <v>-81519732</v>
          </cell>
        </row>
        <row r="64">
          <cell r="C64">
            <v>24604526</v>
          </cell>
          <cell r="D64">
            <v>-1868890</v>
          </cell>
        </row>
      </sheetData>
      <sheetData sheetId="1">
        <row r="9">
          <cell r="C9">
            <v>30366074080</v>
          </cell>
          <cell r="D9">
            <v>833598628</v>
          </cell>
        </row>
        <row r="52">
          <cell r="C52">
            <v>8229520941</v>
          </cell>
          <cell r="D52">
            <v>3523048919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5534"/>
  <sheetViews>
    <sheetView tabSelected="1" topLeftCell="C1" workbookViewId="0">
      <selection activeCell="F18" sqref="F18"/>
    </sheetView>
  </sheetViews>
  <sheetFormatPr baseColWidth="10" defaultColWidth="0" defaultRowHeight="15"/>
  <cols>
    <col min="1" max="2" width="11.42578125" customWidth="1"/>
    <col min="3" max="3" width="36" customWidth="1"/>
    <col min="4" max="9" width="21" customWidth="1"/>
    <col min="10" max="10" width="11.42578125" customWidth="1"/>
    <col min="256" max="258" width="11.42578125" customWidth="1"/>
    <col min="259" max="259" width="36" customWidth="1"/>
    <col min="260" max="265" width="21" customWidth="1"/>
    <col min="266" max="266" width="11.42578125" customWidth="1"/>
    <col min="512" max="514" width="11.42578125" customWidth="1"/>
    <col min="515" max="515" width="36" customWidth="1"/>
    <col min="516" max="521" width="21" customWidth="1"/>
    <col min="522" max="522" width="11.42578125" customWidth="1"/>
    <col min="768" max="770" width="11.42578125" customWidth="1"/>
    <col min="771" max="771" width="36" customWidth="1"/>
    <col min="772" max="777" width="21" customWidth="1"/>
    <col min="778" max="778" width="11.42578125" customWidth="1"/>
    <col min="1024" max="1026" width="11.42578125" customWidth="1"/>
    <col min="1027" max="1027" width="36" customWidth="1"/>
    <col min="1028" max="1033" width="21" customWidth="1"/>
    <col min="1034" max="1034" width="11.42578125" customWidth="1"/>
    <col min="1280" max="1282" width="11.42578125" customWidth="1"/>
    <col min="1283" max="1283" width="36" customWidth="1"/>
    <col min="1284" max="1289" width="21" customWidth="1"/>
    <col min="1290" max="1290" width="11.42578125" customWidth="1"/>
    <col min="1536" max="1538" width="11.42578125" customWidth="1"/>
    <col min="1539" max="1539" width="36" customWidth="1"/>
    <col min="1540" max="1545" width="21" customWidth="1"/>
    <col min="1546" max="1546" width="11.42578125" customWidth="1"/>
    <col min="1792" max="1794" width="11.42578125" customWidth="1"/>
    <col min="1795" max="1795" width="36" customWidth="1"/>
    <col min="1796" max="1801" width="21" customWidth="1"/>
    <col min="1802" max="1802" width="11.42578125" customWidth="1"/>
    <col min="2048" max="2050" width="11.42578125" customWidth="1"/>
    <col min="2051" max="2051" width="36" customWidth="1"/>
    <col min="2052" max="2057" width="21" customWidth="1"/>
    <col min="2058" max="2058" width="11.42578125" customWidth="1"/>
    <col min="2304" max="2306" width="11.42578125" customWidth="1"/>
    <col min="2307" max="2307" width="36" customWidth="1"/>
    <col min="2308" max="2313" width="21" customWidth="1"/>
    <col min="2314" max="2314" width="11.42578125" customWidth="1"/>
    <col min="2560" max="2562" width="11.42578125" customWidth="1"/>
    <col min="2563" max="2563" width="36" customWidth="1"/>
    <col min="2564" max="2569" width="21" customWidth="1"/>
    <col min="2570" max="2570" width="11.42578125" customWidth="1"/>
    <col min="2816" max="2818" width="11.42578125" customWidth="1"/>
    <col min="2819" max="2819" width="36" customWidth="1"/>
    <col min="2820" max="2825" width="21" customWidth="1"/>
    <col min="2826" max="2826" width="11.42578125" customWidth="1"/>
    <col min="3072" max="3074" width="11.42578125" customWidth="1"/>
    <col min="3075" max="3075" width="36" customWidth="1"/>
    <col min="3076" max="3081" width="21" customWidth="1"/>
    <col min="3082" max="3082" width="11.42578125" customWidth="1"/>
    <col min="3328" max="3330" width="11.42578125" customWidth="1"/>
    <col min="3331" max="3331" width="36" customWidth="1"/>
    <col min="3332" max="3337" width="21" customWidth="1"/>
    <col min="3338" max="3338" width="11.42578125" customWidth="1"/>
    <col min="3584" max="3586" width="11.42578125" customWidth="1"/>
    <col min="3587" max="3587" width="36" customWidth="1"/>
    <col min="3588" max="3593" width="21" customWidth="1"/>
    <col min="3594" max="3594" width="11.42578125" customWidth="1"/>
    <col min="3840" max="3842" width="11.42578125" customWidth="1"/>
    <col min="3843" max="3843" width="36" customWidth="1"/>
    <col min="3844" max="3849" width="21" customWidth="1"/>
    <col min="3850" max="3850" width="11.42578125" customWidth="1"/>
    <col min="4096" max="4098" width="11.42578125" customWidth="1"/>
    <col min="4099" max="4099" width="36" customWidth="1"/>
    <col min="4100" max="4105" width="21" customWidth="1"/>
    <col min="4106" max="4106" width="11.42578125" customWidth="1"/>
    <col min="4352" max="4354" width="11.42578125" customWidth="1"/>
    <col min="4355" max="4355" width="36" customWidth="1"/>
    <col min="4356" max="4361" width="21" customWidth="1"/>
    <col min="4362" max="4362" width="11.42578125" customWidth="1"/>
    <col min="4608" max="4610" width="11.42578125" customWidth="1"/>
    <col min="4611" max="4611" width="36" customWidth="1"/>
    <col min="4612" max="4617" width="21" customWidth="1"/>
    <col min="4618" max="4618" width="11.42578125" customWidth="1"/>
    <col min="4864" max="4866" width="11.42578125" customWidth="1"/>
    <col min="4867" max="4867" width="36" customWidth="1"/>
    <col min="4868" max="4873" width="21" customWidth="1"/>
    <col min="4874" max="4874" width="11.42578125" customWidth="1"/>
    <col min="5120" max="5122" width="11.42578125" customWidth="1"/>
    <col min="5123" max="5123" width="36" customWidth="1"/>
    <col min="5124" max="5129" width="21" customWidth="1"/>
    <col min="5130" max="5130" width="11.42578125" customWidth="1"/>
    <col min="5376" max="5378" width="11.42578125" customWidth="1"/>
    <col min="5379" max="5379" width="36" customWidth="1"/>
    <col min="5380" max="5385" width="21" customWidth="1"/>
    <col min="5386" max="5386" width="11.42578125" customWidth="1"/>
    <col min="5632" max="5634" width="11.42578125" customWidth="1"/>
    <col min="5635" max="5635" width="36" customWidth="1"/>
    <col min="5636" max="5641" width="21" customWidth="1"/>
    <col min="5642" max="5642" width="11.42578125" customWidth="1"/>
    <col min="5888" max="5890" width="11.42578125" customWidth="1"/>
    <col min="5891" max="5891" width="36" customWidth="1"/>
    <col min="5892" max="5897" width="21" customWidth="1"/>
    <col min="5898" max="5898" width="11.42578125" customWidth="1"/>
    <col min="6144" max="6146" width="11.42578125" customWidth="1"/>
    <col min="6147" max="6147" width="36" customWidth="1"/>
    <col min="6148" max="6153" width="21" customWidth="1"/>
    <col min="6154" max="6154" width="11.42578125" customWidth="1"/>
    <col min="6400" max="6402" width="11.42578125" customWidth="1"/>
    <col min="6403" max="6403" width="36" customWidth="1"/>
    <col min="6404" max="6409" width="21" customWidth="1"/>
    <col min="6410" max="6410" width="11.42578125" customWidth="1"/>
    <col min="6656" max="6658" width="11.42578125" customWidth="1"/>
    <col min="6659" max="6659" width="36" customWidth="1"/>
    <col min="6660" max="6665" width="21" customWidth="1"/>
    <col min="6666" max="6666" width="11.42578125" customWidth="1"/>
    <col min="6912" max="6914" width="11.42578125" customWidth="1"/>
    <col min="6915" max="6915" width="36" customWidth="1"/>
    <col min="6916" max="6921" width="21" customWidth="1"/>
    <col min="6922" max="6922" width="11.42578125" customWidth="1"/>
    <col min="7168" max="7170" width="11.42578125" customWidth="1"/>
    <col min="7171" max="7171" width="36" customWidth="1"/>
    <col min="7172" max="7177" width="21" customWidth="1"/>
    <col min="7178" max="7178" width="11.42578125" customWidth="1"/>
    <col min="7424" max="7426" width="11.42578125" customWidth="1"/>
    <col min="7427" max="7427" width="36" customWidth="1"/>
    <col min="7428" max="7433" width="21" customWidth="1"/>
    <col min="7434" max="7434" width="11.42578125" customWidth="1"/>
    <col min="7680" max="7682" width="11.42578125" customWidth="1"/>
    <col min="7683" max="7683" width="36" customWidth="1"/>
    <col min="7684" max="7689" width="21" customWidth="1"/>
    <col min="7690" max="7690" width="11.42578125" customWidth="1"/>
    <col min="7936" max="7938" width="11.42578125" customWidth="1"/>
    <col min="7939" max="7939" width="36" customWidth="1"/>
    <col min="7940" max="7945" width="21" customWidth="1"/>
    <col min="7946" max="7946" width="11.42578125" customWidth="1"/>
    <col min="8192" max="8194" width="11.42578125" customWidth="1"/>
    <col min="8195" max="8195" width="36" customWidth="1"/>
    <col min="8196" max="8201" width="21" customWidth="1"/>
    <col min="8202" max="8202" width="11.42578125" customWidth="1"/>
    <col min="8448" max="8450" width="11.42578125" customWidth="1"/>
    <col min="8451" max="8451" width="36" customWidth="1"/>
    <col min="8452" max="8457" width="21" customWidth="1"/>
    <col min="8458" max="8458" width="11.42578125" customWidth="1"/>
    <col min="8704" max="8706" width="11.42578125" customWidth="1"/>
    <col min="8707" max="8707" width="36" customWidth="1"/>
    <col min="8708" max="8713" width="21" customWidth="1"/>
    <col min="8714" max="8714" width="11.42578125" customWidth="1"/>
    <col min="8960" max="8962" width="11.42578125" customWidth="1"/>
    <col min="8963" max="8963" width="36" customWidth="1"/>
    <col min="8964" max="8969" width="21" customWidth="1"/>
    <col min="8970" max="8970" width="11.42578125" customWidth="1"/>
    <col min="9216" max="9218" width="11.42578125" customWidth="1"/>
    <col min="9219" max="9219" width="36" customWidth="1"/>
    <col min="9220" max="9225" width="21" customWidth="1"/>
    <col min="9226" max="9226" width="11.42578125" customWidth="1"/>
    <col min="9472" max="9474" width="11.42578125" customWidth="1"/>
    <col min="9475" max="9475" width="36" customWidth="1"/>
    <col min="9476" max="9481" width="21" customWidth="1"/>
    <col min="9482" max="9482" width="11.42578125" customWidth="1"/>
    <col min="9728" max="9730" width="11.42578125" customWidth="1"/>
    <col min="9731" max="9731" width="36" customWidth="1"/>
    <col min="9732" max="9737" width="21" customWidth="1"/>
    <col min="9738" max="9738" width="11.42578125" customWidth="1"/>
    <col min="9984" max="9986" width="11.42578125" customWidth="1"/>
    <col min="9987" max="9987" width="36" customWidth="1"/>
    <col min="9988" max="9993" width="21" customWidth="1"/>
    <col min="9994" max="9994" width="11.42578125" customWidth="1"/>
    <col min="10240" max="10242" width="11.42578125" customWidth="1"/>
    <col min="10243" max="10243" width="36" customWidth="1"/>
    <col min="10244" max="10249" width="21" customWidth="1"/>
    <col min="10250" max="10250" width="11.42578125" customWidth="1"/>
    <col min="10496" max="10498" width="11.42578125" customWidth="1"/>
    <col min="10499" max="10499" width="36" customWidth="1"/>
    <col min="10500" max="10505" width="21" customWidth="1"/>
    <col min="10506" max="10506" width="11.42578125" customWidth="1"/>
    <col min="10752" max="10754" width="11.42578125" customWidth="1"/>
    <col min="10755" max="10755" width="36" customWidth="1"/>
    <col min="10756" max="10761" width="21" customWidth="1"/>
    <col min="10762" max="10762" width="11.42578125" customWidth="1"/>
    <col min="11008" max="11010" width="11.42578125" customWidth="1"/>
    <col min="11011" max="11011" width="36" customWidth="1"/>
    <col min="11012" max="11017" width="21" customWidth="1"/>
    <col min="11018" max="11018" width="11.42578125" customWidth="1"/>
    <col min="11264" max="11266" width="11.42578125" customWidth="1"/>
    <col min="11267" max="11267" width="36" customWidth="1"/>
    <col min="11268" max="11273" width="21" customWidth="1"/>
    <col min="11274" max="11274" width="11.42578125" customWidth="1"/>
    <col min="11520" max="11522" width="11.42578125" customWidth="1"/>
    <col min="11523" max="11523" width="36" customWidth="1"/>
    <col min="11524" max="11529" width="21" customWidth="1"/>
    <col min="11530" max="11530" width="11.42578125" customWidth="1"/>
    <col min="11776" max="11778" width="11.42578125" customWidth="1"/>
    <col min="11779" max="11779" width="36" customWidth="1"/>
    <col min="11780" max="11785" width="21" customWidth="1"/>
    <col min="11786" max="11786" width="11.42578125" customWidth="1"/>
    <col min="12032" max="12034" width="11.42578125" customWidth="1"/>
    <col min="12035" max="12035" width="36" customWidth="1"/>
    <col min="12036" max="12041" width="21" customWidth="1"/>
    <col min="12042" max="12042" width="11.42578125" customWidth="1"/>
    <col min="12288" max="12290" width="11.42578125" customWidth="1"/>
    <col min="12291" max="12291" width="36" customWidth="1"/>
    <col min="12292" max="12297" width="21" customWidth="1"/>
    <col min="12298" max="12298" width="11.42578125" customWidth="1"/>
    <col min="12544" max="12546" width="11.42578125" customWidth="1"/>
    <col min="12547" max="12547" width="36" customWidth="1"/>
    <col min="12548" max="12553" width="21" customWidth="1"/>
    <col min="12554" max="12554" width="11.42578125" customWidth="1"/>
    <col min="12800" max="12802" width="11.42578125" customWidth="1"/>
    <col min="12803" max="12803" width="36" customWidth="1"/>
    <col min="12804" max="12809" width="21" customWidth="1"/>
    <col min="12810" max="12810" width="11.42578125" customWidth="1"/>
    <col min="13056" max="13058" width="11.42578125" customWidth="1"/>
    <col min="13059" max="13059" width="36" customWidth="1"/>
    <col min="13060" max="13065" width="21" customWidth="1"/>
    <col min="13066" max="13066" width="11.42578125" customWidth="1"/>
    <col min="13312" max="13314" width="11.42578125" customWidth="1"/>
    <col min="13315" max="13315" width="36" customWidth="1"/>
    <col min="13316" max="13321" width="21" customWidth="1"/>
    <col min="13322" max="13322" width="11.42578125" customWidth="1"/>
    <col min="13568" max="13570" width="11.42578125" customWidth="1"/>
    <col min="13571" max="13571" width="36" customWidth="1"/>
    <col min="13572" max="13577" width="21" customWidth="1"/>
    <col min="13578" max="13578" width="11.42578125" customWidth="1"/>
    <col min="13824" max="13826" width="11.42578125" customWidth="1"/>
    <col min="13827" max="13827" width="36" customWidth="1"/>
    <col min="13828" max="13833" width="21" customWidth="1"/>
    <col min="13834" max="13834" width="11.42578125" customWidth="1"/>
    <col min="14080" max="14082" width="11.42578125" customWidth="1"/>
    <col min="14083" max="14083" width="36" customWidth="1"/>
    <col min="14084" max="14089" width="21" customWidth="1"/>
    <col min="14090" max="14090" width="11.42578125" customWidth="1"/>
    <col min="14336" max="14338" width="11.42578125" customWidth="1"/>
    <col min="14339" max="14339" width="36" customWidth="1"/>
    <col min="14340" max="14345" width="21" customWidth="1"/>
    <col min="14346" max="14346" width="11.42578125" customWidth="1"/>
    <col min="14592" max="14594" width="11.42578125" customWidth="1"/>
    <col min="14595" max="14595" width="36" customWidth="1"/>
    <col min="14596" max="14601" width="21" customWidth="1"/>
    <col min="14602" max="14602" width="11.42578125" customWidth="1"/>
    <col min="14848" max="14850" width="11.42578125" customWidth="1"/>
    <col min="14851" max="14851" width="36" customWidth="1"/>
    <col min="14852" max="14857" width="21" customWidth="1"/>
    <col min="14858" max="14858" width="11.42578125" customWidth="1"/>
    <col min="15104" max="15106" width="11.42578125" customWidth="1"/>
    <col min="15107" max="15107" width="36" customWidth="1"/>
    <col min="15108" max="15113" width="21" customWidth="1"/>
    <col min="15114" max="15114" width="11.42578125" customWidth="1"/>
    <col min="15360" max="15362" width="11.42578125" customWidth="1"/>
    <col min="15363" max="15363" width="36" customWidth="1"/>
    <col min="15364" max="15369" width="21" customWidth="1"/>
    <col min="15370" max="15370" width="11.42578125" customWidth="1"/>
    <col min="15616" max="15618" width="11.42578125" customWidth="1"/>
    <col min="15619" max="15619" width="36" customWidth="1"/>
    <col min="15620" max="15625" width="21" customWidth="1"/>
    <col min="15626" max="15626" width="11.42578125" customWidth="1"/>
    <col min="15872" max="15874" width="11.42578125" customWidth="1"/>
    <col min="15875" max="15875" width="36" customWidth="1"/>
    <col min="15876" max="15881" width="21" customWidth="1"/>
    <col min="15882" max="15882" width="11.42578125" customWidth="1"/>
    <col min="16128" max="16130" width="11.42578125" customWidth="1"/>
    <col min="16131" max="16131" width="36" customWidth="1"/>
    <col min="16132" max="16137" width="21" customWidth="1"/>
    <col min="16138" max="16138" width="11.42578125" customWidth="1"/>
  </cols>
  <sheetData>
    <row r="1" spans="1:10">
      <c r="A1" s="201" t="s">
        <v>476</v>
      </c>
      <c r="B1" s="202"/>
      <c r="C1" s="202"/>
      <c r="D1" s="202"/>
      <c r="E1" s="202"/>
      <c r="F1" s="202"/>
      <c r="G1" s="202"/>
      <c r="H1" s="202"/>
      <c r="I1" s="203"/>
    </row>
    <row r="2" spans="1:10">
      <c r="A2" s="204" t="s">
        <v>502</v>
      </c>
      <c r="B2" s="205"/>
      <c r="C2" s="205"/>
      <c r="D2" s="205"/>
      <c r="E2" s="205"/>
      <c r="F2" s="205"/>
      <c r="G2" s="205"/>
      <c r="H2" s="205"/>
      <c r="I2" s="206"/>
    </row>
    <row r="3" spans="1:10">
      <c r="A3" s="207" t="s">
        <v>421</v>
      </c>
      <c r="B3" s="208"/>
      <c r="C3" s="208"/>
      <c r="D3" s="208"/>
      <c r="E3" s="208"/>
      <c r="F3" s="208"/>
      <c r="G3" s="208"/>
      <c r="H3" s="208"/>
      <c r="I3" s="209"/>
    </row>
    <row r="4" spans="1:10">
      <c r="A4" s="210" t="s">
        <v>503</v>
      </c>
      <c r="B4" s="211"/>
      <c r="C4" s="211"/>
      <c r="D4" s="211"/>
      <c r="E4" s="211"/>
      <c r="F4" s="211"/>
      <c r="G4" s="211"/>
      <c r="H4" s="211"/>
      <c r="I4" s="212"/>
    </row>
    <row r="5" spans="1:10">
      <c r="A5" s="91"/>
      <c r="B5" s="91"/>
      <c r="C5" s="91"/>
      <c r="D5" s="1"/>
      <c r="E5" s="92"/>
      <c r="F5" s="92"/>
      <c r="G5" s="92"/>
      <c r="H5" s="92"/>
      <c r="I5" s="92"/>
    </row>
    <row r="6" spans="1:10">
      <c r="A6" s="194" t="s">
        <v>422</v>
      </c>
      <c r="B6" s="195"/>
      <c r="C6" s="195"/>
      <c r="D6" s="197" t="s">
        <v>423</v>
      </c>
      <c r="E6" s="198"/>
      <c r="F6" s="198"/>
      <c r="G6" s="198"/>
      <c r="H6" s="199"/>
      <c r="I6" s="200" t="s">
        <v>424</v>
      </c>
    </row>
    <row r="7" spans="1:10" ht="24.75">
      <c r="A7" s="195"/>
      <c r="B7" s="195"/>
      <c r="C7" s="195"/>
      <c r="D7" s="2" t="s">
        <v>403</v>
      </c>
      <c r="E7" s="3" t="s">
        <v>425</v>
      </c>
      <c r="F7" s="2" t="s">
        <v>7</v>
      </c>
      <c r="G7" s="2" t="s">
        <v>8</v>
      </c>
      <c r="H7" s="2" t="s">
        <v>426</v>
      </c>
      <c r="I7" s="200"/>
    </row>
    <row r="8" spans="1:10">
      <c r="A8" s="196"/>
      <c r="B8" s="196"/>
      <c r="C8" s="196"/>
      <c r="D8" s="4" t="s">
        <v>427</v>
      </c>
      <c r="E8" s="4" t="s">
        <v>428</v>
      </c>
      <c r="F8" s="4" t="s">
        <v>429</v>
      </c>
      <c r="G8" s="4" t="s">
        <v>430</v>
      </c>
      <c r="H8" s="4" t="s">
        <v>431</v>
      </c>
      <c r="I8" s="4" t="s">
        <v>432</v>
      </c>
    </row>
    <row r="9" spans="1:10">
      <c r="A9" s="93"/>
      <c r="B9" s="94"/>
      <c r="C9" s="95"/>
      <c r="D9" s="96"/>
      <c r="E9" s="97"/>
      <c r="F9" s="97"/>
      <c r="G9" s="97"/>
      <c r="H9" s="97"/>
      <c r="I9" s="97"/>
    </row>
    <row r="10" spans="1:10">
      <c r="A10" s="189" t="s">
        <v>433</v>
      </c>
      <c r="B10" s="190"/>
      <c r="C10" s="191"/>
      <c r="D10" s="98">
        <f>'[1](propios)'!C9</f>
        <v>1577707786</v>
      </c>
      <c r="E10" s="98">
        <f>'[1](propios)'!D9</f>
        <v>97126511</v>
      </c>
      <c r="F10" s="100">
        <f>D10+E10</f>
        <v>1674834297</v>
      </c>
      <c r="G10" s="98">
        <f>F10</f>
        <v>1674834297</v>
      </c>
      <c r="H10" s="98">
        <f>G10</f>
        <v>1674834297</v>
      </c>
      <c r="I10" s="100">
        <f>H10-D10</f>
        <v>97126511</v>
      </c>
    </row>
    <row r="11" spans="1:10">
      <c r="A11" s="189" t="s">
        <v>434</v>
      </c>
      <c r="B11" s="190"/>
      <c r="C11" s="191"/>
      <c r="D11" s="99">
        <v>0</v>
      </c>
      <c r="E11" s="99">
        <v>0</v>
      </c>
      <c r="F11" s="100">
        <f>D11+E11</f>
        <v>0</v>
      </c>
      <c r="G11" s="99">
        <v>0</v>
      </c>
      <c r="H11" s="99">
        <v>0</v>
      </c>
      <c r="I11" s="100">
        <f>H11-D11</f>
        <v>0</v>
      </c>
      <c r="J11" s="105"/>
    </row>
    <row r="12" spans="1:10">
      <c r="A12" s="189" t="s">
        <v>435</v>
      </c>
      <c r="B12" s="190"/>
      <c r="C12" s="191"/>
      <c r="D12" s="99">
        <v>0</v>
      </c>
      <c r="E12" s="99">
        <v>0</v>
      </c>
      <c r="F12" s="100">
        <f>D12+E12</f>
        <v>0</v>
      </c>
      <c r="G12" s="99">
        <v>0</v>
      </c>
      <c r="H12" s="99">
        <v>0</v>
      </c>
      <c r="I12" s="100">
        <f>H12-D12</f>
        <v>0</v>
      </c>
    </row>
    <row r="13" spans="1:10">
      <c r="A13" s="189" t="s">
        <v>436</v>
      </c>
      <c r="B13" s="190"/>
      <c r="C13" s="191"/>
      <c r="D13" s="98">
        <f>'[1](propios)'!C26</f>
        <v>2436883315</v>
      </c>
      <c r="E13" s="98">
        <f>'[1](propios)'!D26</f>
        <v>-362127736</v>
      </c>
      <c r="F13" s="100">
        <f>D13+E13</f>
        <v>2074755579</v>
      </c>
      <c r="G13" s="98">
        <f>F13</f>
        <v>2074755579</v>
      </c>
      <c r="H13" s="98">
        <f>G13</f>
        <v>2074755579</v>
      </c>
      <c r="I13" s="100">
        <f>H13-D13</f>
        <v>-362127736</v>
      </c>
    </row>
    <row r="14" spans="1:10">
      <c r="A14" s="189" t="s">
        <v>437</v>
      </c>
      <c r="B14" s="190"/>
      <c r="C14" s="191"/>
      <c r="D14" s="100">
        <f t="shared" ref="D14:I14" si="0">D15+D16</f>
        <v>329231725</v>
      </c>
      <c r="E14" s="100">
        <f>E15+E16</f>
        <v>-133454513</v>
      </c>
      <c r="F14" s="100">
        <f t="shared" si="0"/>
        <v>195777212</v>
      </c>
      <c r="G14" s="100">
        <f>G15+G16</f>
        <v>195777212</v>
      </c>
      <c r="H14" s="159">
        <f>H15+H16</f>
        <v>195777212</v>
      </c>
      <c r="I14" s="100">
        <f t="shared" si="0"/>
        <v>-133454513</v>
      </c>
      <c r="J14" s="105" t="s">
        <v>504</v>
      </c>
    </row>
    <row r="15" spans="1:10">
      <c r="A15" s="160" t="s">
        <v>438</v>
      </c>
      <c r="B15" s="190"/>
      <c r="C15" s="191"/>
      <c r="D15" s="98">
        <f>'[1](propios)'!C53</f>
        <v>193475401</v>
      </c>
      <c r="E15" s="98">
        <f>'[1](propios)'!D53</f>
        <v>-51934781</v>
      </c>
      <c r="F15" s="100">
        <f>D15+E15</f>
        <v>141540620</v>
      </c>
      <c r="G15" s="98">
        <f>F15</f>
        <v>141540620</v>
      </c>
      <c r="H15" s="98">
        <f>G15</f>
        <v>141540620</v>
      </c>
      <c r="I15" s="100">
        <f>H15-D15</f>
        <v>-51934781</v>
      </c>
    </row>
    <row r="16" spans="1:10">
      <c r="A16" s="160" t="s">
        <v>439</v>
      </c>
      <c r="B16" s="190"/>
      <c r="C16" s="191"/>
      <c r="D16" s="98">
        <f>'[1](propios)'!C62</f>
        <v>135756324</v>
      </c>
      <c r="E16" s="98">
        <f>'[1](propios)'!D62</f>
        <v>-81519732</v>
      </c>
      <c r="F16" s="100">
        <f>D16+E16</f>
        <v>54236592</v>
      </c>
      <c r="G16" s="98">
        <f>F16</f>
        <v>54236592</v>
      </c>
      <c r="H16" s="98">
        <f>G16</f>
        <v>54236592</v>
      </c>
      <c r="I16" s="100">
        <f>H16-D16</f>
        <v>-81519732</v>
      </c>
    </row>
    <row r="17" spans="1:9">
      <c r="A17" s="189" t="s">
        <v>440</v>
      </c>
      <c r="B17" s="190"/>
      <c r="C17" s="191"/>
      <c r="D17" s="100">
        <f t="shared" ref="D17:I17" si="1">D18+D19</f>
        <v>24604526</v>
      </c>
      <c r="E17" s="100">
        <f t="shared" si="1"/>
        <v>-1868890</v>
      </c>
      <c r="F17" s="100">
        <f t="shared" si="1"/>
        <v>22735636</v>
      </c>
      <c r="G17" s="100">
        <f>G18+G19</f>
        <v>22735636</v>
      </c>
      <c r="H17" s="100">
        <f>H18+H19</f>
        <v>22735636</v>
      </c>
      <c r="I17" s="100">
        <f t="shared" si="1"/>
        <v>-1868890</v>
      </c>
    </row>
    <row r="18" spans="1:9">
      <c r="A18" s="160" t="s">
        <v>438</v>
      </c>
      <c r="B18" s="190"/>
      <c r="C18" s="191"/>
      <c r="D18" s="98">
        <f>'[1](propios)'!C64</f>
        <v>24604526</v>
      </c>
      <c r="E18" s="98">
        <f>'[1](propios)'!D64</f>
        <v>-1868890</v>
      </c>
      <c r="F18" s="100">
        <f t="shared" ref="F18:F23" si="2">D18+E18</f>
        <v>22735636</v>
      </c>
      <c r="G18" s="98">
        <f>F18</f>
        <v>22735636</v>
      </c>
      <c r="H18" s="98">
        <f>G18</f>
        <v>22735636</v>
      </c>
      <c r="I18" s="100">
        <f t="shared" ref="I18:I23" si="3">H18-D18</f>
        <v>-1868890</v>
      </c>
    </row>
    <row r="19" spans="1:9">
      <c r="A19" s="160" t="s">
        <v>439</v>
      </c>
      <c r="B19" s="190"/>
      <c r="C19" s="191"/>
      <c r="D19" s="98">
        <v>0</v>
      </c>
      <c r="E19" s="99">
        <v>0</v>
      </c>
      <c r="F19" s="100">
        <f t="shared" si="2"/>
        <v>0</v>
      </c>
      <c r="G19" s="98">
        <v>0</v>
      </c>
      <c r="H19" s="98">
        <v>0</v>
      </c>
      <c r="I19" s="100">
        <f t="shared" si="3"/>
        <v>0</v>
      </c>
    </row>
    <row r="20" spans="1:9">
      <c r="A20" s="189" t="s">
        <v>441</v>
      </c>
      <c r="B20" s="190"/>
      <c r="C20" s="191"/>
      <c r="D20" s="99">
        <f>'[1](propios)'!C60</f>
        <v>166414156</v>
      </c>
      <c r="E20" s="99">
        <f>'[1](propios)'!D60</f>
        <v>-162184243</v>
      </c>
      <c r="F20" s="100">
        <f t="shared" si="2"/>
        <v>4229913</v>
      </c>
      <c r="G20" s="99">
        <f t="shared" ref="G20:H22" si="4">F20</f>
        <v>4229913</v>
      </c>
      <c r="H20" s="99">
        <f t="shared" si="4"/>
        <v>4229913</v>
      </c>
      <c r="I20" s="100">
        <f t="shared" si="3"/>
        <v>-162184243</v>
      </c>
    </row>
    <row r="21" spans="1:9">
      <c r="A21" s="189" t="s">
        <v>357</v>
      </c>
      <c r="B21" s="190"/>
      <c r="C21" s="191"/>
      <c r="D21" s="98">
        <f>'[1](federales)'!C9</f>
        <v>30366074080</v>
      </c>
      <c r="E21" s="98">
        <f>'[1](federales)'!D9</f>
        <v>833598628</v>
      </c>
      <c r="F21" s="100">
        <f t="shared" si="2"/>
        <v>31199672708</v>
      </c>
      <c r="G21" s="98">
        <f t="shared" si="4"/>
        <v>31199672708</v>
      </c>
      <c r="H21" s="98">
        <f t="shared" si="4"/>
        <v>31199672708</v>
      </c>
      <c r="I21" s="100">
        <f t="shared" si="3"/>
        <v>833598628</v>
      </c>
    </row>
    <row r="22" spans="1:9">
      <c r="A22" s="189" t="s">
        <v>325</v>
      </c>
      <c r="B22" s="190"/>
      <c r="C22" s="191"/>
      <c r="D22" s="98">
        <f>'[1](federales)'!C52</f>
        <v>8229520941</v>
      </c>
      <c r="E22" s="98">
        <f>'[1](federales)'!D52</f>
        <v>3523048919</v>
      </c>
      <c r="F22" s="100">
        <f t="shared" si="2"/>
        <v>11752569860</v>
      </c>
      <c r="G22" s="98">
        <f t="shared" si="4"/>
        <v>11752569860</v>
      </c>
      <c r="H22" s="98">
        <f t="shared" si="4"/>
        <v>11752569860</v>
      </c>
      <c r="I22" s="100">
        <f t="shared" si="3"/>
        <v>3523048919</v>
      </c>
    </row>
    <row r="23" spans="1:9">
      <c r="A23" s="189" t="s">
        <v>442</v>
      </c>
      <c r="B23" s="190"/>
      <c r="C23" s="191"/>
      <c r="D23" s="99">
        <v>0</v>
      </c>
      <c r="E23" s="99">
        <v>0</v>
      </c>
      <c r="F23" s="100">
        <f t="shared" si="2"/>
        <v>0</v>
      </c>
      <c r="G23" s="99">
        <v>0</v>
      </c>
      <c r="H23" s="99">
        <v>0</v>
      </c>
      <c r="I23" s="100">
        <f t="shared" si="3"/>
        <v>0</v>
      </c>
    </row>
    <row r="24" spans="1:9">
      <c r="A24" s="161"/>
      <c r="B24" s="162"/>
      <c r="C24" s="163"/>
      <c r="D24" s="164"/>
      <c r="E24" s="164"/>
      <c r="F24" s="164"/>
      <c r="G24" s="164"/>
      <c r="H24" s="164"/>
      <c r="I24" s="164"/>
    </row>
    <row r="25" spans="1:9">
      <c r="A25" s="101"/>
      <c r="B25" s="102"/>
      <c r="C25" s="103" t="s">
        <v>443</v>
      </c>
      <c r="D25" s="104">
        <f t="shared" ref="D25:I25" si="5">D10+D11+D12+D13+D14+D17+D20+D21+D22+D23</f>
        <v>43130436529</v>
      </c>
      <c r="E25" s="104">
        <f t="shared" si="5"/>
        <v>3794138676</v>
      </c>
      <c r="F25" s="104">
        <f t="shared" si="5"/>
        <v>46924575205</v>
      </c>
      <c r="G25" s="104">
        <f t="shared" si="5"/>
        <v>46924575205</v>
      </c>
      <c r="H25" s="104">
        <f t="shared" si="5"/>
        <v>46924575205</v>
      </c>
      <c r="I25" s="192">
        <f t="shared" si="5"/>
        <v>3794138676</v>
      </c>
    </row>
    <row r="26" spans="1:9">
      <c r="D26" s="106"/>
      <c r="E26" s="106"/>
      <c r="F26" s="106"/>
      <c r="G26" s="187" t="s">
        <v>444</v>
      </c>
      <c r="H26" s="188"/>
      <c r="I26" s="193"/>
    </row>
    <row r="27" spans="1:9">
      <c r="D27" s="105" t="s">
        <v>504</v>
      </c>
      <c r="F27" s="105" t="str">
        <f>D27</f>
        <v xml:space="preserve"> </v>
      </c>
      <c r="G27" s="105" t="s">
        <v>504</v>
      </c>
      <c r="H27" s="105" t="s">
        <v>504</v>
      </c>
    </row>
    <row r="28" spans="1:9">
      <c r="D28" s="105" t="s">
        <v>504</v>
      </c>
      <c r="F28" s="105" t="s">
        <v>504</v>
      </c>
      <c r="G28" s="105" t="s">
        <v>504</v>
      </c>
      <c r="H28" s="105" t="s">
        <v>504</v>
      </c>
    </row>
    <row r="29" spans="1:9" ht="15" customHeight="1">
      <c r="A29" s="194" t="s">
        <v>445</v>
      </c>
      <c r="B29" s="195"/>
      <c r="C29" s="195"/>
      <c r="D29" s="197" t="s">
        <v>423</v>
      </c>
      <c r="E29" s="198"/>
      <c r="F29" s="198"/>
      <c r="G29" s="198"/>
      <c r="H29" s="199"/>
      <c r="I29" s="200" t="s">
        <v>424</v>
      </c>
    </row>
    <row r="30" spans="1:9" ht="24.75">
      <c r="A30" s="195"/>
      <c r="B30" s="195"/>
      <c r="C30" s="195"/>
      <c r="D30" s="2" t="s">
        <v>403</v>
      </c>
      <c r="E30" s="3" t="s">
        <v>446</v>
      </c>
      <c r="F30" s="2" t="s">
        <v>7</v>
      </c>
      <c r="G30" s="2" t="s">
        <v>8</v>
      </c>
      <c r="H30" s="2" t="s">
        <v>426</v>
      </c>
      <c r="I30" s="200"/>
    </row>
    <row r="31" spans="1:9">
      <c r="A31" s="196"/>
      <c r="B31" s="196"/>
      <c r="C31" s="196"/>
      <c r="D31" s="4" t="s">
        <v>427</v>
      </c>
      <c r="E31" s="4" t="s">
        <v>428</v>
      </c>
      <c r="F31" s="4" t="s">
        <v>429</v>
      </c>
      <c r="G31" s="4" t="s">
        <v>430</v>
      </c>
      <c r="H31" s="4" t="s">
        <v>431</v>
      </c>
      <c r="I31" s="4" t="s">
        <v>432</v>
      </c>
    </row>
    <row r="32" spans="1:9">
      <c r="A32" s="107"/>
      <c r="B32" s="108"/>
      <c r="C32" s="109"/>
      <c r="D32" s="110"/>
      <c r="E32" s="110"/>
      <c r="F32" s="110"/>
      <c r="G32" s="110"/>
      <c r="H32" s="110"/>
      <c r="I32" s="110"/>
    </row>
    <row r="33" spans="1:9">
      <c r="A33" s="165" t="s">
        <v>447</v>
      </c>
      <c r="B33" s="166"/>
      <c r="C33" s="167"/>
      <c r="D33" s="111">
        <f t="shared" ref="D33:I33" si="6">D34+D35+D36+D37+D40+D43+D44</f>
        <v>42964022373</v>
      </c>
      <c r="E33" s="111">
        <f t="shared" si="6"/>
        <v>3956322919</v>
      </c>
      <c r="F33" s="111">
        <f t="shared" si="6"/>
        <v>46920345292</v>
      </c>
      <c r="G33" s="111">
        <f t="shared" si="6"/>
        <v>46920345292</v>
      </c>
      <c r="H33" s="111">
        <f t="shared" si="6"/>
        <v>46920345292</v>
      </c>
      <c r="I33" s="111">
        <f t="shared" si="6"/>
        <v>3956322919</v>
      </c>
    </row>
    <row r="34" spans="1:9">
      <c r="A34" s="168"/>
      <c r="B34" s="183" t="s">
        <v>433</v>
      </c>
      <c r="C34" s="184"/>
      <c r="D34" s="98">
        <f>D10</f>
        <v>1577707786</v>
      </c>
      <c r="E34" s="98">
        <f>E10</f>
        <v>97126511</v>
      </c>
      <c r="F34" s="98">
        <f>F10</f>
        <v>1674834297</v>
      </c>
      <c r="G34" s="98">
        <f>G10</f>
        <v>1674834297</v>
      </c>
      <c r="H34" s="98">
        <f>H10</f>
        <v>1674834297</v>
      </c>
      <c r="I34" s="112">
        <f>H34-D34</f>
        <v>97126511</v>
      </c>
    </row>
    <row r="35" spans="1:9">
      <c r="A35" s="168"/>
      <c r="B35" s="183" t="s">
        <v>435</v>
      </c>
      <c r="C35" s="184"/>
      <c r="D35" s="98">
        <v>0</v>
      </c>
      <c r="E35" s="98">
        <v>0</v>
      </c>
      <c r="F35" s="98">
        <v>0</v>
      </c>
      <c r="G35" s="98">
        <v>0</v>
      </c>
      <c r="H35" s="98">
        <v>0</v>
      </c>
      <c r="I35" s="112">
        <f>H35-D35</f>
        <v>0</v>
      </c>
    </row>
    <row r="36" spans="1:9">
      <c r="A36" s="168"/>
      <c r="B36" s="183" t="s">
        <v>436</v>
      </c>
      <c r="C36" s="184"/>
      <c r="D36" s="98">
        <f>D13</f>
        <v>2436883315</v>
      </c>
      <c r="E36" s="98">
        <f>E13</f>
        <v>-362127736</v>
      </c>
      <c r="F36" s="98">
        <f>F13</f>
        <v>2074755579</v>
      </c>
      <c r="G36" s="98">
        <f>G13</f>
        <v>2074755579</v>
      </c>
      <c r="H36" s="98">
        <f>H13</f>
        <v>2074755579</v>
      </c>
      <c r="I36" s="112">
        <f>H36-D36</f>
        <v>-362127736</v>
      </c>
    </row>
    <row r="37" spans="1:9">
      <c r="A37" s="168"/>
      <c r="B37" s="183" t="s">
        <v>437</v>
      </c>
      <c r="C37" s="184"/>
      <c r="D37" s="112">
        <f t="shared" ref="D37:I37" si="7">D38+D39</f>
        <v>329231725</v>
      </c>
      <c r="E37" s="112">
        <f t="shared" si="7"/>
        <v>-133454513</v>
      </c>
      <c r="F37" s="112">
        <f t="shared" si="7"/>
        <v>195777212</v>
      </c>
      <c r="G37" s="112">
        <f t="shared" si="7"/>
        <v>195777212</v>
      </c>
      <c r="H37" s="112">
        <f t="shared" si="7"/>
        <v>195777212</v>
      </c>
      <c r="I37" s="112">
        <f t="shared" si="7"/>
        <v>-133454513</v>
      </c>
    </row>
    <row r="38" spans="1:9">
      <c r="A38" s="168"/>
      <c r="B38" s="169" t="s">
        <v>438</v>
      </c>
      <c r="C38" s="170"/>
      <c r="D38" s="98">
        <f t="shared" ref="D38:H39" si="8">D15</f>
        <v>193475401</v>
      </c>
      <c r="E38" s="98">
        <f t="shared" si="8"/>
        <v>-51934781</v>
      </c>
      <c r="F38" s="98">
        <f t="shared" si="8"/>
        <v>141540620</v>
      </c>
      <c r="G38" s="98">
        <f t="shared" si="8"/>
        <v>141540620</v>
      </c>
      <c r="H38" s="98">
        <f t="shared" si="8"/>
        <v>141540620</v>
      </c>
      <c r="I38" s="112">
        <f>H38-D38</f>
        <v>-51934781</v>
      </c>
    </row>
    <row r="39" spans="1:9">
      <c r="A39" s="168"/>
      <c r="B39" s="169" t="s">
        <v>439</v>
      </c>
      <c r="C39" s="170"/>
      <c r="D39" s="98">
        <f t="shared" si="8"/>
        <v>135756324</v>
      </c>
      <c r="E39" s="98">
        <f t="shared" si="8"/>
        <v>-81519732</v>
      </c>
      <c r="F39" s="98">
        <f t="shared" si="8"/>
        <v>54236592</v>
      </c>
      <c r="G39" s="98">
        <f t="shared" si="8"/>
        <v>54236592</v>
      </c>
      <c r="H39" s="98">
        <f t="shared" si="8"/>
        <v>54236592</v>
      </c>
      <c r="I39" s="112">
        <f>H39-D39</f>
        <v>-81519732</v>
      </c>
    </row>
    <row r="40" spans="1:9">
      <c r="A40" s="168"/>
      <c r="B40" s="183" t="s">
        <v>440</v>
      </c>
      <c r="C40" s="184"/>
      <c r="D40" s="112">
        <f t="shared" ref="D40:I40" si="9">D41+D42</f>
        <v>24604526</v>
      </c>
      <c r="E40" s="112">
        <f t="shared" si="9"/>
        <v>-1868890</v>
      </c>
      <c r="F40" s="112">
        <f t="shared" si="9"/>
        <v>22735636</v>
      </c>
      <c r="G40" s="112">
        <f t="shared" si="9"/>
        <v>22735636</v>
      </c>
      <c r="H40" s="112">
        <f t="shared" si="9"/>
        <v>22735636</v>
      </c>
      <c r="I40" s="112">
        <f t="shared" si="9"/>
        <v>-1868890</v>
      </c>
    </row>
    <row r="41" spans="1:9">
      <c r="A41" s="168"/>
      <c r="B41" s="169" t="s">
        <v>438</v>
      </c>
      <c r="C41" s="170"/>
      <c r="D41" s="98">
        <f>D18</f>
        <v>24604526</v>
      </c>
      <c r="E41" s="98">
        <f>E18</f>
        <v>-1868890</v>
      </c>
      <c r="F41" s="98">
        <f>F18</f>
        <v>22735636</v>
      </c>
      <c r="G41" s="98">
        <f>G18</f>
        <v>22735636</v>
      </c>
      <c r="H41" s="98">
        <f>H18</f>
        <v>22735636</v>
      </c>
      <c r="I41" s="112">
        <f>H41-D41</f>
        <v>-1868890</v>
      </c>
    </row>
    <row r="42" spans="1:9">
      <c r="A42" s="168"/>
      <c r="B42" s="169" t="s">
        <v>439</v>
      </c>
      <c r="C42" s="170"/>
      <c r="D42" s="98">
        <v>0</v>
      </c>
      <c r="E42" s="98">
        <v>0</v>
      </c>
      <c r="F42" s="98">
        <v>0</v>
      </c>
      <c r="G42" s="98">
        <v>0</v>
      </c>
      <c r="H42" s="98">
        <v>0</v>
      </c>
      <c r="I42" s="112">
        <f>H42-D42</f>
        <v>0</v>
      </c>
    </row>
    <row r="43" spans="1:9">
      <c r="A43" s="168"/>
      <c r="B43" s="183" t="s">
        <v>357</v>
      </c>
      <c r="C43" s="184"/>
      <c r="D43" s="98">
        <f t="shared" ref="D43:H44" si="10">D21</f>
        <v>30366074080</v>
      </c>
      <c r="E43" s="98">
        <f t="shared" si="10"/>
        <v>833598628</v>
      </c>
      <c r="F43" s="98">
        <f t="shared" si="10"/>
        <v>31199672708</v>
      </c>
      <c r="G43" s="98">
        <f t="shared" si="10"/>
        <v>31199672708</v>
      </c>
      <c r="H43" s="98">
        <f t="shared" si="10"/>
        <v>31199672708</v>
      </c>
      <c r="I43" s="112">
        <f>H43-D43</f>
        <v>833598628</v>
      </c>
    </row>
    <row r="44" spans="1:9">
      <c r="A44" s="168"/>
      <c r="B44" s="183" t="s">
        <v>325</v>
      </c>
      <c r="C44" s="184"/>
      <c r="D44" s="98">
        <f t="shared" si="10"/>
        <v>8229520941</v>
      </c>
      <c r="E44" s="98">
        <f t="shared" si="10"/>
        <v>3523048919</v>
      </c>
      <c r="F44" s="98">
        <f t="shared" si="10"/>
        <v>11752569860</v>
      </c>
      <c r="G44" s="98">
        <f t="shared" si="10"/>
        <v>11752569860</v>
      </c>
      <c r="H44" s="98">
        <f t="shared" si="10"/>
        <v>11752569860</v>
      </c>
      <c r="I44" s="112">
        <f>H44-D44</f>
        <v>3523048919</v>
      </c>
    </row>
    <row r="45" spans="1:9">
      <c r="A45" s="168"/>
      <c r="B45" s="169"/>
      <c r="C45" s="170"/>
      <c r="D45" s="112"/>
      <c r="E45" s="112"/>
      <c r="F45" s="112"/>
      <c r="G45" s="112"/>
      <c r="H45" s="112"/>
      <c r="I45" s="112"/>
    </row>
    <row r="46" spans="1:9">
      <c r="A46" s="165" t="s">
        <v>448</v>
      </c>
      <c r="B46" s="166"/>
      <c r="C46" s="170"/>
      <c r="D46" s="113">
        <f t="shared" ref="D46:I46" si="11">D47+D48+D49</f>
        <v>166414156</v>
      </c>
      <c r="E46" s="113">
        <f t="shared" si="11"/>
        <v>-162184243</v>
      </c>
      <c r="F46" s="113">
        <f t="shared" si="11"/>
        <v>4229913</v>
      </c>
      <c r="G46" s="113">
        <f t="shared" si="11"/>
        <v>4229913</v>
      </c>
      <c r="H46" s="113">
        <f t="shared" si="11"/>
        <v>4229913</v>
      </c>
      <c r="I46" s="113">
        <f t="shared" si="11"/>
        <v>-162184243</v>
      </c>
    </row>
    <row r="47" spans="1:9">
      <c r="A47" s="165"/>
      <c r="B47" s="183" t="s">
        <v>434</v>
      </c>
      <c r="C47" s="184"/>
      <c r="D47" s="98">
        <v>0</v>
      </c>
      <c r="E47" s="98">
        <v>0</v>
      </c>
      <c r="F47" s="98">
        <v>0</v>
      </c>
      <c r="G47" s="98">
        <v>0</v>
      </c>
      <c r="H47" s="98">
        <v>0</v>
      </c>
      <c r="I47" s="112">
        <f>H47-D47</f>
        <v>0</v>
      </c>
    </row>
    <row r="48" spans="1:9">
      <c r="A48" s="168"/>
      <c r="B48" s="183" t="s">
        <v>441</v>
      </c>
      <c r="C48" s="184"/>
      <c r="D48" s="98">
        <f>D20</f>
        <v>166414156</v>
      </c>
      <c r="E48" s="98">
        <f>E20</f>
        <v>-162184243</v>
      </c>
      <c r="F48" s="98">
        <f>F20</f>
        <v>4229913</v>
      </c>
      <c r="G48" s="98">
        <f>G20</f>
        <v>4229913</v>
      </c>
      <c r="H48" s="98">
        <f>H20</f>
        <v>4229913</v>
      </c>
      <c r="I48" s="112">
        <f>H48-D48</f>
        <v>-162184243</v>
      </c>
    </row>
    <row r="49" spans="1:9">
      <c r="A49" s="168"/>
      <c r="B49" s="183" t="s">
        <v>325</v>
      </c>
      <c r="C49" s="184"/>
      <c r="D49" s="98">
        <v>0</v>
      </c>
      <c r="E49" s="98">
        <v>0</v>
      </c>
      <c r="F49" s="98">
        <v>0</v>
      </c>
      <c r="G49" s="98">
        <v>0</v>
      </c>
      <c r="H49" s="98">
        <v>0</v>
      </c>
      <c r="I49" s="112">
        <f>H49-D49</f>
        <v>0</v>
      </c>
    </row>
    <row r="50" spans="1:9">
      <c r="A50" s="171"/>
      <c r="B50" s="172"/>
      <c r="C50" s="173"/>
      <c r="D50" s="28"/>
      <c r="E50" s="28"/>
      <c r="F50" s="28"/>
      <c r="G50" s="28"/>
      <c r="H50" s="28"/>
      <c r="I50" s="28"/>
    </row>
    <row r="51" spans="1:9">
      <c r="A51" s="165" t="s">
        <v>449</v>
      </c>
      <c r="B51" s="174"/>
      <c r="C51" s="170"/>
      <c r="D51" s="28">
        <f t="shared" ref="D51:I51" si="12">D52</f>
        <v>0</v>
      </c>
      <c r="E51" s="28">
        <f t="shared" si="12"/>
        <v>0</v>
      </c>
      <c r="F51" s="28">
        <f t="shared" si="12"/>
        <v>0</v>
      </c>
      <c r="G51" s="28">
        <f t="shared" si="12"/>
        <v>0</v>
      </c>
      <c r="H51" s="28">
        <f t="shared" si="12"/>
        <v>0</v>
      </c>
      <c r="I51" s="28">
        <f t="shared" si="12"/>
        <v>0</v>
      </c>
    </row>
    <row r="52" spans="1:9">
      <c r="A52" s="168"/>
      <c r="B52" s="183" t="s">
        <v>442</v>
      </c>
      <c r="C52" s="184"/>
      <c r="D52" s="98">
        <v>0</v>
      </c>
      <c r="E52" s="98">
        <v>0</v>
      </c>
      <c r="F52" s="98">
        <v>0</v>
      </c>
      <c r="G52" s="98">
        <v>0</v>
      </c>
      <c r="H52" s="98">
        <v>0</v>
      </c>
      <c r="I52" s="112">
        <f>H52-D52</f>
        <v>0</v>
      </c>
    </row>
    <row r="53" spans="1:9">
      <c r="A53" s="175"/>
      <c r="B53" s="176"/>
      <c r="C53" s="177"/>
      <c r="D53" s="133"/>
      <c r="E53" s="133"/>
      <c r="F53" s="133"/>
      <c r="G53" s="133"/>
      <c r="H53" s="133"/>
      <c r="I53" s="133"/>
    </row>
    <row r="54" spans="1:9">
      <c r="A54" s="178"/>
      <c r="B54" s="179"/>
      <c r="C54" s="180" t="s">
        <v>443</v>
      </c>
      <c r="D54" s="114">
        <f t="shared" ref="D54:I54" si="13">D33+D46+D51</f>
        <v>43130436529</v>
      </c>
      <c r="E54" s="114">
        <f t="shared" si="13"/>
        <v>3794138676</v>
      </c>
      <c r="F54" s="114">
        <f t="shared" si="13"/>
        <v>46924575205</v>
      </c>
      <c r="G54" s="114">
        <f t="shared" si="13"/>
        <v>46924575205</v>
      </c>
      <c r="H54" s="114">
        <f t="shared" si="13"/>
        <v>46924575205</v>
      </c>
      <c r="I54" s="185">
        <f t="shared" si="13"/>
        <v>3794138676</v>
      </c>
    </row>
    <row r="55" spans="1:9">
      <c r="A55" s="115"/>
      <c r="B55" s="115"/>
      <c r="C55" s="115"/>
      <c r="D55" s="116"/>
      <c r="E55" s="116"/>
      <c r="F55" s="116"/>
      <c r="G55" s="187" t="s">
        <v>444</v>
      </c>
      <c r="H55" s="188"/>
      <c r="I55" s="186"/>
    </row>
    <row r="56" spans="1:9">
      <c r="A56" s="182"/>
      <c r="B56" s="182"/>
      <c r="C56" s="182"/>
      <c r="D56" s="182"/>
      <c r="E56" s="182"/>
      <c r="F56" s="182"/>
      <c r="G56" s="182"/>
      <c r="H56" s="182"/>
      <c r="I56" s="182"/>
    </row>
    <row r="57" spans="1:9">
      <c r="A57" s="181" t="s">
        <v>505</v>
      </c>
      <c r="B57" s="18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60" spans="1:9" hidden="1"/>
    <row r="61" spans="1:9" hidden="1"/>
    <row r="62" spans="1:9" hidden="1"/>
    <row r="63" spans="1:9" hidden="1"/>
    <row r="64" spans="1:9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</sheetData>
  <mergeCells count="40">
    <mergeCell ref="A1:I1"/>
    <mergeCell ref="A2:I2"/>
    <mergeCell ref="A3:I3"/>
    <mergeCell ref="A4:I4"/>
    <mergeCell ref="A6:C8"/>
    <mergeCell ref="D6:H6"/>
    <mergeCell ref="I6:I7"/>
    <mergeCell ref="A21:C21"/>
    <mergeCell ref="A10:C10"/>
    <mergeCell ref="A11:C11"/>
    <mergeCell ref="A12:C12"/>
    <mergeCell ref="A13:C13"/>
    <mergeCell ref="A14:C14"/>
    <mergeCell ref="B15:C15"/>
    <mergeCell ref="B16:C16"/>
    <mergeCell ref="A17:C17"/>
    <mergeCell ref="B18:C18"/>
    <mergeCell ref="B19:C19"/>
    <mergeCell ref="A20:C20"/>
    <mergeCell ref="B43:C43"/>
    <mergeCell ref="A22:C22"/>
    <mergeCell ref="A23:C23"/>
    <mergeCell ref="I25:I26"/>
    <mergeCell ref="G26:H26"/>
    <mergeCell ref="A29:C31"/>
    <mergeCell ref="D29:H29"/>
    <mergeCell ref="I29:I30"/>
    <mergeCell ref="B34:C34"/>
    <mergeCell ref="B35:C35"/>
    <mergeCell ref="B36:C36"/>
    <mergeCell ref="B37:C37"/>
    <mergeCell ref="B40:C40"/>
    <mergeCell ref="A56:I56"/>
    <mergeCell ref="B44:C44"/>
    <mergeCell ref="B47:C47"/>
    <mergeCell ref="B48:C48"/>
    <mergeCell ref="B49:C49"/>
    <mergeCell ref="B52:C52"/>
    <mergeCell ref="I54:I55"/>
    <mergeCell ref="G55:H55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1"/>
  <sheetViews>
    <sheetView workbookViewId="0">
      <selection activeCell="K15" sqref="K15"/>
    </sheetView>
  </sheetViews>
  <sheetFormatPr baseColWidth="10" defaultRowHeight="15"/>
  <cols>
    <col min="1" max="1" width="9.5703125" customWidth="1"/>
    <col min="2" max="2" width="55.5703125" customWidth="1"/>
    <col min="3" max="3" width="12" customWidth="1"/>
    <col min="4" max="5" width="12.42578125" customWidth="1"/>
    <col min="6" max="6" width="12" customWidth="1"/>
    <col min="7" max="7" width="11.85546875" customWidth="1"/>
    <col min="8" max="8" width="13.140625" customWidth="1"/>
  </cols>
  <sheetData>
    <row r="1" spans="1:8">
      <c r="A1" s="201" t="s">
        <v>476</v>
      </c>
      <c r="B1" s="202"/>
      <c r="C1" s="202"/>
      <c r="D1" s="202"/>
      <c r="E1" s="202"/>
      <c r="F1" s="202"/>
      <c r="G1" s="202"/>
      <c r="H1" s="203"/>
    </row>
    <row r="2" spans="1:8">
      <c r="A2" s="204" t="s">
        <v>474</v>
      </c>
      <c r="B2" s="205"/>
      <c r="C2" s="205"/>
      <c r="D2" s="205"/>
      <c r="E2" s="205"/>
      <c r="F2" s="205"/>
      <c r="G2" s="205"/>
      <c r="H2" s="206"/>
    </row>
    <row r="3" spans="1:8">
      <c r="A3" s="207" t="s">
        <v>0</v>
      </c>
      <c r="B3" s="208"/>
      <c r="C3" s="208"/>
      <c r="D3" s="208"/>
      <c r="E3" s="208"/>
      <c r="F3" s="208"/>
      <c r="G3" s="208"/>
      <c r="H3" s="209"/>
    </row>
    <row r="4" spans="1:8">
      <c r="A4" s="207" t="s">
        <v>1</v>
      </c>
      <c r="B4" s="208"/>
      <c r="C4" s="208"/>
      <c r="D4" s="208"/>
      <c r="E4" s="208"/>
      <c r="F4" s="208"/>
      <c r="G4" s="208"/>
      <c r="H4" s="209"/>
    </row>
    <row r="5" spans="1:8" s="14" customFormat="1">
      <c r="A5" s="207" t="s">
        <v>500</v>
      </c>
      <c r="B5" s="208"/>
      <c r="C5" s="208"/>
      <c r="D5" s="208"/>
      <c r="E5" s="208"/>
      <c r="F5" s="208"/>
      <c r="G5" s="208"/>
      <c r="H5" s="209"/>
    </row>
    <row r="6" spans="1:8">
      <c r="A6" s="210" t="s">
        <v>290</v>
      </c>
      <c r="B6" s="211"/>
      <c r="C6" s="211"/>
      <c r="D6" s="211"/>
      <c r="E6" s="211"/>
      <c r="F6" s="211"/>
      <c r="G6" s="211"/>
      <c r="H6" s="212"/>
    </row>
    <row r="7" spans="1:8" ht="12.75" customHeight="1">
      <c r="A7" s="1"/>
      <c r="B7" s="1"/>
      <c r="C7" s="1"/>
      <c r="D7" s="1"/>
      <c r="E7" s="1"/>
      <c r="F7" s="1"/>
      <c r="G7" s="1"/>
      <c r="H7" s="1"/>
    </row>
    <row r="8" spans="1:8">
      <c r="A8" s="213" t="s">
        <v>2</v>
      </c>
      <c r="B8" s="214"/>
      <c r="C8" s="197" t="s">
        <v>3</v>
      </c>
      <c r="D8" s="198"/>
      <c r="E8" s="198"/>
      <c r="F8" s="198"/>
      <c r="G8" s="199"/>
      <c r="H8" s="200" t="s">
        <v>4</v>
      </c>
    </row>
    <row r="9" spans="1:8" ht="36">
      <c r="A9" s="215"/>
      <c r="B9" s="216"/>
      <c r="C9" s="2" t="s">
        <v>5</v>
      </c>
      <c r="D9" s="11" t="s">
        <v>6</v>
      </c>
      <c r="E9" s="2" t="s">
        <v>7</v>
      </c>
      <c r="F9" s="2" t="s">
        <v>8</v>
      </c>
      <c r="G9" s="2" t="s">
        <v>9</v>
      </c>
      <c r="H9" s="200"/>
    </row>
    <row r="10" spans="1:8">
      <c r="A10" s="217"/>
      <c r="B10" s="218"/>
      <c r="C10" s="4">
        <v>1</v>
      </c>
      <c r="D10" s="4">
        <v>2</v>
      </c>
      <c r="E10" s="4" t="s">
        <v>10</v>
      </c>
      <c r="F10" s="4">
        <v>4</v>
      </c>
      <c r="G10" s="4">
        <v>5</v>
      </c>
      <c r="H10" s="4" t="s">
        <v>11</v>
      </c>
    </row>
    <row r="11" spans="1:8" ht="4.9000000000000004" customHeight="1">
      <c r="A11" s="17"/>
      <c r="B11" s="18"/>
      <c r="C11" s="12"/>
      <c r="D11" s="12"/>
      <c r="E11" s="12"/>
      <c r="F11" s="12"/>
      <c r="G11" s="12"/>
      <c r="H11" s="12"/>
    </row>
    <row r="12" spans="1:8" s="141" customFormat="1">
      <c r="A12" s="143"/>
      <c r="B12" s="144"/>
      <c r="C12" s="142"/>
      <c r="D12" s="142"/>
      <c r="E12" s="142"/>
      <c r="F12" s="142"/>
      <c r="G12" s="142"/>
      <c r="H12" s="142"/>
    </row>
    <row r="13" spans="1:8" s="141" customFormat="1">
      <c r="A13" s="147" t="s">
        <v>280</v>
      </c>
      <c r="B13" s="148" t="s">
        <v>281</v>
      </c>
      <c r="C13" s="152">
        <v>43130436529</v>
      </c>
      <c r="D13" s="152">
        <v>4590786509.7200003</v>
      </c>
      <c r="E13" s="152">
        <v>47721223038.720001</v>
      </c>
      <c r="F13" s="152">
        <v>47721223038.720001</v>
      </c>
      <c r="G13" s="152">
        <v>47473393756.919998</v>
      </c>
      <c r="H13" s="152">
        <v>0</v>
      </c>
    </row>
    <row r="14" spans="1:8" s="141" customFormat="1">
      <c r="A14" s="147" t="s">
        <v>282</v>
      </c>
      <c r="B14" s="148" t="s">
        <v>283</v>
      </c>
      <c r="C14" s="152">
        <v>43130436529</v>
      </c>
      <c r="D14" s="152">
        <v>4590786509.7200003</v>
      </c>
      <c r="E14" s="152">
        <v>47721223038.720001</v>
      </c>
      <c r="F14" s="152">
        <v>47721223038.720001</v>
      </c>
      <c r="G14" s="152">
        <v>47473393756.919998</v>
      </c>
      <c r="H14" s="152">
        <v>0</v>
      </c>
    </row>
    <row r="15" spans="1:8" s="141" customFormat="1">
      <c r="A15" s="147" t="s">
        <v>284</v>
      </c>
      <c r="B15" s="148" t="s">
        <v>285</v>
      </c>
      <c r="C15" s="152">
        <v>43130436529</v>
      </c>
      <c r="D15" s="152">
        <v>4590786509.7200003</v>
      </c>
      <c r="E15" s="152">
        <v>47721223038.720001</v>
      </c>
      <c r="F15" s="152">
        <v>47721223038.720001</v>
      </c>
      <c r="G15" s="152">
        <v>47473393756.919998</v>
      </c>
      <c r="H15" s="152">
        <v>0</v>
      </c>
    </row>
    <row r="16" spans="1:8" s="141" customFormat="1">
      <c r="A16" s="147" t="s">
        <v>286</v>
      </c>
      <c r="B16" s="148" t="s">
        <v>287</v>
      </c>
      <c r="C16" s="152">
        <v>21432955899</v>
      </c>
      <c r="D16" s="152">
        <v>988230063.37</v>
      </c>
      <c r="E16" s="152">
        <v>22421185962.369999</v>
      </c>
      <c r="F16" s="152">
        <v>22421185962.369999</v>
      </c>
      <c r="G16" s="152">
        <v>22187926500.630001</v>
      </c>
      <c r="H16" s="152">
        <v>0</v>
      </c>
    </row>
    <row r="17" spans="1:8" s="141" customFormat="1">
      <c r="A17" s="147" t="s">
        <v>288</v>
      </c>
      <c r="B17" s="148" t="s">
        <v>289</v>
      </c>
      <c r="C17" s="152">
        <v>20297344324</v>
      </c>
      <c r="D17" s="152">
        <v>1014303551.66</v>
      </c>
      <c r="E17" s="152">
        <v>21311647875.66</v>
      </c>
      <c r="F17" s="152">
        <v>21311647875.66</v>
      </c>
      <c r="G17" s="152">
        <v>21079290938.419998</v>
      </c>
      <c r="H17" s="152">
        <v>0</v>
      </c>
    </row>
    <row r="18" spans="1:8" s="141" customFormat="1">
      <c r="A18" s="149" t="s">
        <v>13</v>
      </c>
      <c r="B18" s="150" t="s">
        <v>14</v>
      </c>
      <c r="C18" s="153">
        <v>30625923</v>
      </c>
      <c r="D18" s="153">
        <v>5303446.57</v>
      </c>
      <c r="E18" s="153">
        <v>35929369.57</v>
      </c>
      <c r="F18" s="153">
        <v>35929369.57</v>
      </c>
      <c r="G18" s="153">
        <v>35618190.509999998</v>
      </c>
      <c r="H18" s="153">
        <v>0</v>
      </c>
    </row>
    <row r="19" spans="1:8" s="141" customFormat="1">
      <c r="A19" s="149" t="s">
        <v>15</v>
      </c>
      <c r="B19" s="150" t="s">
        <v>16</v>
      </c>
      <c r="C19" s="153">
        <v>969950</v>
      </c>
      <c r="D19" s="153">
        <v>-969950</v>
      </c>
      <c r="E19" s="153">
        <v>0</v>
      </c>
      <c r="F19" s="153">
        <v>0</v>
      </c>
      <c r="G19" s="153">
        <v>0</v>
      </c>
      <c r="H19" s="153">
        <v>0</v>
      </c>
    </row>
    <row r="20" spans="1:8" s="141" customFormat="1">
      <c r="A20" s="149" t="s">
        <v>17</v>
      </c>
      <c r="B20" s="150" t="s">
        <v>18</v>
      </c>
      <c r="C20" s="153">
        <v>275442718</v>
      </c>
      <c r="D20" s="153">
        <v>152775345</v>
      </c>
      <c r="E20" s="153">
        <v>428218063</v>
      </c>
      <c r="F20" s="153">
        <v>428218063</v>
      </c>
      <c r="G20" s="153">
        <v>425404493.19999999</v>
      </c>
      <c r="H20" s="153">
        <v>0</v>
      </c>
    </row>
    <row r="21" spans="1:8" s="141" customFormat="1">
      <c r="A21" s="149" t="s">
        <v>19</v>
      </c>
      <c r="B21" s="150" t="s">
        <v>20</v>
      </c>
      <c r="C21" s="153">
        <v>81674649</v>
      </c>
      <c r="D21" s="153">
        <v>100250496.97</v>
      </c>
      <c r="E21" s="153">
        <v>181925145.97</v>
      </c>
      <c r="F21" s="153">
        <v>181925145.97</v>
      </c>
      <c r="G21" s="153">
        <v>181573805.66</v>
      </c>
      <c r="H21" s="153">
        <v>0</v>
      </c>
    </row>
    <row r="22" spans="1:8" s="141" customFormat="1">
      <c r="A22" s="149" t="s">
        <v>21</v>
      </c>
      <c r="B22" s="150" t="s">
        <v>22</v>
      </c>
      <c r="C22" s="153">
        <v>497844</v>
      </c>
      <c r="D22" s="153">
        <v>-41978.25</v>
      </c>
      <c r="E22" s="153">
        <v>455865.75</v>
      </c>
      <c r="F22" s="153">
        <v>455865.75</v>
      </c>
      <c r="G22" s="153">
        <v>455865.75</v>
      </c>
      <c r="H22" s="153">
        <v>0</v>
      </c>
    </row>
    <row r="23" spans="1:8" s="141" customFormat="1">
      <c r="A23" s="149" t="s">
        <v>23</v>
      </c>
      <c r="B23" s="150" t="s">
        <v>24</v>
      </c>
      <c r="C23" s="153">
        <v>527323390</v>
      </c>
      <c r="D23" s="153">
        <v>413176379.06</v>
      </c>
      <c r="E23" s="153">
        <v>940499769.05999994</v>
      </c>
      <c r="F23" s="153">
        <v>940499769.05999994</v>
      </c>
      <c r="G23" s="153">
        <v>928029318.70000005</v>
      </c>
      <c r="H23" s="153">
        <v>0</v>
      </c>
    </row>
    <row r="24" spans="1:8" s="141" customFormat="1">
      <c r="A24" s="149" t="s">
        <v>25</v>
      </c>
      <c r="B24" s="150" t="s">
        <v>26</v>
      </c>
      <c r="C24" s="153">
        <v>48691993</v>
      </c>
      <c r="D24" s="153">
        <v>11388967.33</v>
      </c>
      <c r="E24" s="153">
        <v>60080960.329999998</v>
      </c>
      <c r="F24" s="153">
        <v>60080960.329999998</v>
      </c>
      <c r="G24" s="153">
        <v>59153481.740000002</v>
      </c>
      <c r="H24" s="153">
        <v>0</v>
      </c>
    </row>
    <row r="25" spans="1:8" s="141" customFormat="1">
      <c r="A25" s="149" t="s">
        <v>27</v>
      </c>
      <c r="B25" s="150" t="s">
        <v>28</v>
      </c>
      <c r="C25" s="153">
        <v>3305415</v>
      </c>
      <c r="D25" s="153">
        <v>-266504.25</v>
      </c>
      <c r="E25" s="153">
        <v>3038910.75</v>
      </c>
      <c r="F25" s="153">
        <v>3038910.75</v>
      </c>
      <c r="G25" s="153">
        <v>3038910.75</v>
      </c>
      <c r="H25" s="153">
        <v>0</v>
      </c>
    </row>
    <row r="26" spans="1:8" s="141" customFormat="1">
      <c r="A26" s="149" t="s">
        <v>29</v>
      </c>
      <c r="B26" s="150" t="s">
        <v>30</v>
      </c>
      <c r="C26" s="153">
        <v>41462636</v>
      </c>
      <c r="D26" s="153">
        <v>-36655301.420000002</v>
      </c>
      <c r="E26" s="153">
        <v>4807334.58</v>
      </c>
      <c r="F26" s="153">
        <v>4807334.58</v>
      </c>
      <c r="G26" s="153">
        <v>1266163.5</v>
      </c>
      <c r="H26" s="153">
        <v>0</v>
      </c>
    </row>
    <row r="27" spans="1:8" s="141" customFormat="1">
      <c r="A27" s="149" t="s">
        <v>496</v>
      </c>
      <c r="B27" s="150" t="s">
        <v>497</v>
      </c>
      <c r="C27" s="153">
        <v>0</v>
      </c>
      <c r="D27" s="153">
        <v>0</v>
      </c>
      <c r="E27" s="153">
        <v>0</v>
      </c>
      <c r="F27" s="153">
        <v>0</v>
      </c>
      <c r="G27" s="153">
        <v>0</v>
      </c>
      <c r="H27" s="153">
        <v>0</v>
      </c>
    </row>
    <row r="28" spans="1:8" s="141" customFormat="1">
      <c r="A28" s="149" t="s">
        <v>31</v>
      </c>
      <c r="B28" s="150" t="s">
        <v>32</v>
      </c>
      <c r="C28" s="153">
        <v>0</v>
      </c>
      <c r="D28" s="153">
        <v>116682034.39</v>
      </c>
      <c r="E28" s="153">
        <v>116682034.39</v>
      </c>
      <c r="F28" s="153">
        <v>116682034.39</v>
      </c>
      <c r="G28" s="153">
        <v>99009538.239999995</v>
      </c>
      <c r="H28" s="153">
        <v>0</v>
      </c>
    </row>
    <row r="29" spans="1:8" s="141" customFormat="1">
      <c r="A29" s="149" t="s">
        <v>33</v>
      </c>
      <c r="B29" s="150" t="s">
        <v>34</v>
      </c>
      <c r="C29" s="153">
        <v>0</v>
      </c>
      <c r="D29" s="153">
        <v>85774227.969999999</v>
      </c>
      <c r="E29" s="153">
        <v>85774227.969999999</v>
      </c>
      <c r="F29" s="153">
        <v>85774227.969999999</v>
      </c>
      <c r="G29" s="153">
        <v>85774227.969999999</v>
      </c>
      <c r="H29" s="153">
        <v>0</v>
      </c>
    </row>
    <row r="30" spans="1:8" s="141" customFormat="1">
      <c r="A30" s="149" t="s">
        <v>35</v>
      </c>
      <c r="B30" s="150" t="s">
        <v>36</v>
      </c>
      <c r="C30" s="153">
        <v>68113951</v>
      </c>
      <c r="D30" s="153">
        <v>16067781.93</v>
      </c>
      <c r="E30" s="153">
        <v>84181732.930000007</v>
      </c>
      <c r="F30" s="153">
        <v>84181732.930000007</v>
      </c>
      <c r="G30" s="153">
        <v>83800315.969999999</v>
      </c>
      <c r="H30" s="153">
        <v>0</v>
      </c>
    </row>
    <row r="31" spans="1:8" s="141" customFormat="1">
      <c r="A31" s="149" t="s">
        <v>37</v>
      </c>
      <c r="B31" s="150" t="s">
        <v>38</v>
      </c>
      <c r="C31" s="153">
        <v>17582589</v>
      </c>
      <c r="D31" s="153">
        <v>132157.2999999997</v>
      </c>
      <c r="E31" s="153">
        <v>17714746.300000001</v>
      </c>
      <c r="F31" s="153">
        <v>17714746.300000001</v>
      </c>
      <c r="G31" s="153">
        <v>17711872.300000001</v>
      </c>
      <c r="H31" s="153">
        <v>0</v>
      </c>
    </row>
    <row r="32" spans="1:8" s="141" customFormat="1">
      <c r="A32" s="149" t="s">
        <v>39</v>
      </c>
      <c r="B32" s="150" t="s">
        <v>40</v>
      </c>
      <c r="C32" s="153">
        <v>8617631</v>
      </c>
      <c r="D32" s="153">
        <v>-508237.34</v>
      </c>
      <c r="E32" s="153">
        <v>8109393.6600000001</v>
      </c>
      <c r="F32" s="153">
        <v>8109393.6600000001</v>
      </c>
      <c r="G32" s="153">
        <v>8109393.6600000001</v>
      </c>
      <c r="H32" s="153">
        <v>0</v>
      </c>
    </row>
    <row r="33" spans="1:8" s="141" customFormat="1">
      <c r="A33" s="149" t="s">
        <v>41</v>
      </c>
      <c r="B33" s="150" t="s">
        <v>42</v>
      </c>
      <c r="C33" s="153">
        <v>373000000</v>
      </c>
      <c r="D33" s="153">
        <v>34706781.25</v>
      </c>
      <c r="E33" s="153">
        <v>407706781.25</v>
      </c>
      <c r="F33" s="153">
        <v>407706781.25</v>
      </c>
      <c r="G33" s="153">
        <v>407706781.25</v>
      </c>
      <c r="H33" s="153">
        <v>0</v>
      </c>
    </row>
    <row r="34" spans="1:8" s="141" customFormat="1">
      <c r="A34" s="149" t="s">
        <v>43</v>
      </c>
      <c r="B34" s="150" t="s">
        <v>44</v>
      </c>
      <c r="C34" s="153">
        <v>309358942</v>
      </c>
      <c r="D34" s="153">
        <v>-91544151.769999996</v>
      </c>
      <c r="E34" s="153">
        <v>217814790.22999999</v>
      </c>
      <c r="F34" s="153">
        <v>217814790.22999999</v>
      </c>
      <c r="G34" s="153">
        <v>210760171.84</v>
      </c>
      <c r="H34" s="153">
        <v>0</v>
      </c>
    </row>
    <row r="35" spans="1:8" s="141" customFormat="1">
      <c r="A35" s="149" t="s">
        <v>45</v>
      </c>
      <c r="B35" s="150" t="s">
        <v>46</v>
      </c>
      <c r="C35" s="153">
        <v>82000000</v>
      </c>
      <c r="D35" s="153">
        <v>-64120500</v>
      </c>
      <c r="E35" s="153">
        <v>17879500</v>
      </c>
      <c r="F35" s="153">
        <v>17879500</v>
      </c>
      <c r="G35" s="153">
        <v>17879500</v>
      </c>
      <c r="H35" s="153">
        <v>0</v>
      </c>
    </row>
    <row r="36" spans="1:8" s="141" customFormat="1">
      <c r="A36" s="149" t="s">
        <v>47</v>
      </c>
      <c r="B36" s="150" t="s">
        <v>48</v>
      </c>
      <c r="C36" s="153">
        <v>3042338</v>
      </c>
      <c r="D36" s="153">
        <v>-3042338</v>
      </c>
      <c r="E36" s="153">
        <v>0</v>
      </c>
      <c r="F36" s="153">
        <v>0</v>
      </c>
      <c r="G36" s="153">
        <v>0</v>
      </c>
      <c r="H36" s="153">
        <v>0</v>
      </c>
    </row>
    <row r="37" spans="1:8" s="141" customFormat="1">
      <c r="A37" s="149" t="s">
        <v>49</v>
      </c>
      <c r="B37" s="150" t="s">
        <v>50</v>
      </c>
      <c r="C37" s="153">
        <v>60346566</v>
      </c>
      <c r="D37" s="153">
        <v>9787703.3900000006</v>
      </c>
      <c r="E37" s="153">
        <v>70134269.390000001</v>
      </c>
      <c r="F37" s="153">
        <v>70134269.390000001</v>
      </c>
      <c r="G37" s="153">
        <v>69928845.109999999</v>
      </c>
      <c r="H37" s="153">
        <v>0</v>
      </c>
    </row>
    <row r="38" spans="1:8" s="141" customFormat="1">
      <c r="A38" s="149" t="s">
        <v>51</v>
      </c>
      <c r="B38" s="150" t="s">
        <v>52</v>
      </c>
      <c r="C38" s="153">
        <v>4017993162</v>
      </c>
      <c r="D38" s="153">
        <v>-786200636.26999998</v>
      </c>
      <c r="E38" s="153">
        <v>3231792525.73</v>
      </c>
      <c r="F38" s="153">
        <v>3231792525.73</v>
      </c>
      <c r="G38" s="153">
        <v>3216255684.0500002</v>
      </c>
      <c r="H38" s="153">
        <v>0</v>
      </c>
    </row>
    <row r="39" spans="1:8" s="141" customFormat="1">
      <c r="A39" s="149" t="s">
        <v>53</v>
      </c>
      <c r="B39" s="150" t="s">
        <v>54</v>
      </c>
      <c r="C39" s="153">
        <v>1767551</v>
      </c>
      <c r="D39" s="153">
        <v>60000</v>
      </c>
      <c r="E39" s="153">
        <v>1827551</v>
      </c>
      <c r="F39" s="153">
        <v>1827551</v>
      </c>
      <c r="G39" s="153">
        <v>1827551</v>
      </c>
      <c r="H39" s="153">
        <v>0</v>
      </c>
    </row>
    <row r="40" spans="1:8" s="141" customFormat="1">
      <c r="A40" s="149" t="s">
        <v>55</v>
      </c>
      <c r="B40" s="150" t="s">
        <v>56</v>
      </c>
      <c r="C40" s="153">
        <v>13289500</v>
      </c>
      <c r="D40" s="153">
        <v>93154171.650000006</v>
      </c>
      <c r="E40" s="153">
        <v>106443671.65000001</v>
      </c>
      <c r="F40" s="153">
        <v>106443671.65000001</v>
      </c>
      <c r="G40" s="153">
        <v>106443671.65000001</v>
      </c>
      <c r="H40" s="153">
        <v>0</v>
      </c>
    </row>
    <row r="41" spans="1:8" s="141" customFormat="1">
      <c r="A41" s="154" t="s">
        <v>57</v>
      </c>
      <c r="B41" s="155" t="s">
        <v>46</v>
      </c>
      <c r="C41" s="156">
        <v>133610537</v>
      </c>
      <c r="D41" s="156">
        <v>94075685.739999995</v>
      </c>
      <c r="E41" s="156">
        <v>227686222.74000001</v>
      </c>
      <c r="F41" s="156">
        <v>227686222.74000001</v>
      </c>
      <c r="G41" s="156">
        <v>204470904.72</v>
      </c>
      <c r="H41" s="156">
        <v>0</v>
      </c>
    </row>
    <row r="42" spans="1:8" s="141" customFormat="1">
      <c r="A42" s="149" t="s">
        <v>58</v>
      </c>
      <c r="B42" s="150" t="s">
        <v>59</v>
      </c>
      <c r="C42" s="153">
        <v>0</v>
      </c>
      <c r="D42" s="153">
        <v>165597335.81999999</v>
      </c>
      <c r="E42" s="153">
        <v>165597335.81999999</v>
      </c>
      <c r="F42" s="153">
        <v>165597335.81999999</v>
      </c>
      <c r="G42" s="153">
        <v>165597335.81999999</v>
      </c>
      <c r="H42" s="153">
        <v>0</v>
      </c>
    </row>
    <row r="43" spans="1:8" s="141" customFormat="1">
      <c r="A43" s="149" t="s">
        <v>60</v>
      </c>
      <c r="B43" s="150" t="s">
        <v>61</v>
      </c>
      <c r="C43" s="153">
        <v>4491189</v>
      </c>
      <c r="D43" s="153">
        <v>216713.67</v>
      </c>
      <c r="E43" s="153">
        <v>4707902.67</v>
      </c>
      <c r="F43" s="153">
        <v>4707902.67</v>
      </c>
      <c r="G43" s="153">
        <v>4631935.8600000003</v>
      </c>
      <c r="H43" s="153">
        <v>0</v>
      </c>
    </row>
    <row r="44" spans="1:8" s="141" customFormat="1">
      <c r="A44" s="149" t="s">
        <v>62</v>
      </c>
      <c r="B44" s="150" t="s">
        <v>63</v>
      </c>
      <c r="C44" s="153">
        <v>70782125</v>
      </c>
      <c r="D44" s="153">
        <v>-70782125</v>
      </c>
      <c r="E44" s="153">
        <v>0</v>
      </c>
      <c r="F44" s="153">
        <v>0</v>
      </c>
      <c r="G44" s="153">
        <v>0</v>
      </c>
      <c r="H44" s="153">
        <v>0</v>
      </c>
    </row>
    <row r="45" spans="1:8" s="141" customFormat="1">
      <c r="A45" s="149" t="s">
        <v>64</v>
      </c>
      <c r="B45" s="150" t="s">
        <v>65</v>
      </c>
      <c r="C45" s="153">
        <v>28848457</v>
      </c>
      <c r="D45" s="153">
        <v>-44768.34</v>
      </c>
      <c r="E45" s="153">
        <v>28803688.66</v>
      </c>
      <c r="F45" s="153">
        <v>28803688.66</v>
      </c>
      <c r="G45" s="153">
        <v>28634213.82</v>
      </c>
      <c r="H45" s="153">
        <v>0</v>
      </c>
    </row>
    <row r="46" spans="1:8" s="141" customFormat="1">
      <c r="A46" s="149" t="s">
        <v>66</v>
      </c>
      <c r="B46" s="150" t="s">
        <v>67</v>
      </c>
      <c r="C46" s="153">
        <v>469610000</v>
      </c>
      <c r="D46" s="153">
        <v>-274133958.64999998</v>
      </c>
      <c r="E46" s="153">
        <v>195476041.34999999</v>
      </c>
      <c r="F46" s="153">
        <v>195476041.34999999</v>
      </c>
      <c r="G46" s="153">
        <v>173244508.36000001</v>
      </c>
      <c r="H46" s="153">
        <v>0</v>
      </c>
    </row>
    <row r="47" spans="1:8" s="141" customFormat="1">
      <c r="A47" s="149" t="s">
        <v>68</v>
      </c>
      <c r="B47" s="150" t="s">
        <v>69</v>
      </c>
      <c r="C47" s="153">
        <v>90000000</v>
      </c>
      <c r="D47" s="153">
        <v>-48530000</v>
      </c>
      <c r="E47" s="153">
        <v>41470000</v>
      </c>
      <c r="F47" s="153">
        <v>41470000</v>
      </c>
      <c r="G47" s="153">
        <v>41470000</v>
      </c>
      <c r="H47" s="153">
        <v>0</v>
      </c>
    </row>
    <row r="48" spans="1:8" s="141" customFormat="1">
      <c r="A48" s="149" t="s">
        <v>70</v>
      </c>
      <c r="B48" s="150" t="s">
        <v>71</v>
      </c>
      <c r="C48" s="153">
        <v>821431</v>
      </c>
      <c r="D48" s="153">
        <v>-821431</v>
      </c>
      <c r="E48" s="153">
        <v>0</v>
      </c>
      <c r="F48" s="153">
        <v>0</v>
      </c>
      <c r="G48" s="153">
        <v>0</v>
      </c>
      <c r="H48" s="153">
        <v>0</v>
      </c>
    </row>
    <row r="49" spans="1:8" s="141" customFormat="1">
      <c r="A49" s="149" t="s">
        <v>72</v>
      </c>
      <c r="B49" s="150" t="s">
        <v>73</v>
      </c>
      <c r="C49" s="153">
        <v>68740254</v>
      </c>
      <c r="D49" s="153">
        <v>-8502313.5600000005</v>
      </c>
      <c r="E49" s="153">
        <v>60237940.439999998</v>
      </c>
      <c r="F49" s="153">
        <v>60237940.439999998</v>
      </c>
      <c r="G49" s="153">
        <v>59930134.939999998</v>
      </c>
      <c r="H49" s="153">
        <v>0</v>
      </c>
    </row>
    <row r="50" spans="1:8" s="141" customFormat="1">
      <c r="A50" s="149" t="s">
        <v>74</v>
      </c>
      <c r="B50" s="150" t="s">
        <v>75</v>
      </c>
      <c r="C50" s="153">
        <v>61383429</v>
      </c>
      <c r="D50" s="153">
        <v>203775434</v>
      </c>
      <c r="E50" s="153">
        <v>265158863</v>
      </c>
      <c r="F50" s="153">
        <v>265158863</v>
      </c>
      <c r="G50" s="153">
        <v>265158071</v>
      </c>
      <c r="H50" s="153">
        <v>0</v>
      </c>
    </row>
    <row r="51" spans="1:8" s="141" customFormat="1">
      <c r="A51" s="149" t="s">
        <v>76</v>
      </c>
      <c r="B51" s="150" t="s">
        <v>46</v>
      </c>
      <c r="C51" s="153">
        <v>203183738</v>
      </c>
      <c r="D51" s="153">
        <v>-140919622.61000001</v>
      </c>
      <c r="E51" s="153">
        <v>62264115.390000001</v>
      </c>
      <c r="F51" s="153">
        <v>62264115.390000001</v>
      </c>
      <c r="G51" s="153">
        <v>56572668.979999997</v>
      </c>
      <c r="H51" s="153">
        <v>0</v>
      </c>
    </row>
    <row r="52" spans="1:8" s="141" customFormat="1">
      <c r="A52" s="149" t="s">
        <v>77</v>
      </c>
      <c r="B52" s="150" t="s">
        <v>30</v>
      </c>
      <c r="C52" s="153">
        <v>278996311</v>
      </c>
      <c r="D52" s="153">
        <v>5999248.5099999998</v>
      </c>
      <c r="E52" s="153">
        <v>284995559.50999999</v>
      </c>
      <c r="F52" s="153">
        <v>284995559.50999999</v>
      </c>
      <c r="G52" s="153">
        <v>284995559.50999999</v>
      </c>
      <c r="H52" s="153">
        <v>0</v>
      </c>
    </row>
    <row r="53" spans="1:8" s="141" customFormat="1">
      <c r="A53" s="149" t="s">
        <v>78</v>
      </c>
      <c r="B53" s="150" t="s">
        <v>79</v>
      </c>
      <c r="C53" s="153">
        <v>0</v>
      </c>
      <c r="D53" s="153">
        <v>829872663.44000006</v>
      </c>
      <c r="E53" s="153">
        <v>829872663.44000006</v>
      </c>
      <c r="F53" s="153">
        <v>829872663.44000006</v>
      </c>
      <c r="G53" s="153">
        <v>829872663.44000006</v>
      </c>
      <c r="H53" s="153">
        <v>0</v>
      </c>
    </row>
    <row r="54" spans="1:8" s="141" customFormat="1">
      <c r="A54" s="149" t="s">
        <v>80</v>
      </c>
      <c r="B54" s="150" t="s">
        <v>81</v>
      </c>
      <c r="C54" s="153">
        <v>2546043</v>
      </c>
      <c r="D54" s="153">
        <v>-2546043</v>
      </c>
      <c r="E54" s="153">
        <v>0</v>
      </c>
      <c r="F54" s="153">
        <v>0</v>
      </c>
      <c r="G54" s="153">
        <v>0</v>
      </c>
      <c r="H54" s="153">
        <v>0</v>
      </c>
    </row>
    <row r="55" spans="1:8" s="141" customFormat="1">
      <c r="A55" s="149" t="s">
        <v>82</v>
      </c>
      <c r="B55" s="150" t="s">
        <v>83</v>
      </c>
      <c r="C55" s="153">
        <v>559364589</v>
      </c>
      <c r="D55" s="153">
        <v>-12328835.410000009</v>
      </c>
      <c r="E55" s="153">
        <v>547035753.59000003</v>
      </c>
      <c r="F55" s="153">
        <v>547035753.59000003</v>
      </c>
      <c r="G55" s="153">
        <v>536836056.58999997</v>
      </c>
      <c r="H55" s="153">
        <v>0</v>
      </c>
    </row>
    <row r="56" spans="1:8" s="141" customFormat="1">
      <c r="A56" s="149" t="s">
        <v>84</v>
      </c>
      <c r="B56" s="150" t="s">
        <v>85</v>
      </c>
      <c r="C56" s="153">
        <v>250569719</v>
      </c>
      <c r="D56" s="153">
        <v>57066291.520000003</v>
      </c>
      <c r="E56" s="153">
        <v>307636010.51999998</v>
      </c>
      <c r="F56" s="153">
        <v>307636010.51999998</v>
      </c>
      <c r="G56" s="153">
        <v>298502965.58999997</v>
      </c>
      <c r="H56" s="153">
        <v>0</v>
      </c>
    </row>
    <row r="57" spans="1:8" s="141" customFormat="1">
      <c r="A57" s="149" t="s">
        <v>86</v>
      </c>
      <c r="B57" s="150" t="s">
        <v>87</v>
      </c>
      <c r="C57" s="153">
        <v>13088768</v>
      </c>
      <c r="D57" s="153">
        <v>-1005434.74</v>
      </c>
      <c r="E57" s="153">
        <v>12083333.26</v>
      </c>
      <c r="F57" s="153">
        <v>12083333.26</v>
      </c>
      <c r="G57" s="153">
        <v>12083333.26</v>
      </c>
      <c r="H57" s="153">
        <v>0</v>
      </c>
    </row>
    <row r="58" spans="1:8" s="141" customFormat="1">
      <c r="A58" s="149" t="s">
        <v>88</v>
      </c>
      <c r="B58" s="150" t="s">
        <v>89</v>
      </c>
      <c r="C58" s="153">
        <v>220010794</v>
      </c>
      <c r="D58" s="153">
        <v>45205537.090000004</v>
      </c>
      <c r="E58" s="153">
        <v>265216331.09</v>
      </c>
      <c r="F58" s="153">
        <v>265216331.09</v>
      </c>
      <c r="G58" s="153">
        <v>217013878.69</v>
      </c>
      <c r="H58" s="153">
        <v>0</v>
      </c>
    </row>
    <row r="59" spans="1:8" s="141" customFormat="1">
      <c r="A59" s="149" t="s">
        <v>90</v>
      </c>
      <c r="B59" s="150" t="s">
        <v>91</v>
      </c>
      <c r="C59" s="153">
        <v>37196925</v>
      </c>
      <c r="D59" s="153">
        <v>15931444.039999999</v>
      </c>
      <c r="E59" s="153">
        <v>53128369.039999999</v>
      </c>
      <c r="F59" s="153">
        <v>53128369.039999999</v>
      </c>
      <c r="G59" s="153">
        <v>52944513.759999998</v>
      </c>
      <c r="H59" s="153">
        <v>0</v>
      </c>
    </row>
    <row r="60" spans="1:8" s="141" customFormat="1">
      <c r="A60" s="149" t="s">
        <v>92</v>
      </c>
      <c r="B60" s="150" t="s">
        <v>93</v>
      </c>
      <c r="C60" s="153">
        <v>32599298</v>
      </c>
      <c r="D60" s="153">
        <v>-32599298</v>
      </c>
      <c r="E60" s="153">
        <v>0</v>
      </c>
      <c r="F60" s="153">
        <v>0</v>
      </c>
      <c r="G60" s="153">
        <v>0</v>
      </c>
      <c r="H60" s="153">
        <v>0</v>
      </c>
    </row>
    <row r="61" spans="1:8" s="141" customFormat="1">
      <c r="A61" s="149" t="s">
        <v>94</v>
      </c>
      <c r="B61" s="150" t="s">
        <v>95</v>
      </c>
      <c r="C61" s="153">
        <v>23665378</v>
      </c>
      <c r="D61" s="153">
        <v>-170825.1</v>
      </c>
      <c r="E61" s="153">
        <v>23494552.899999999</v>
      </c>
      <c r="F61" s="153">
        <v>23494552.899999999</v>
      </c>
      <c r="G61" s="153">
        <v>23354752.109999999</v>
      </c>
      <c r="H61" s="153">
        <v>0</v>
      </c>
    </row>
    <row r="62" spans="1:8" s="141" customFormat="1">
      <c r="A62" s="149" t="s">
        <v>96</v>
      </c>
      <c r="B62" s="150" t="s">
        <v>97</v>
      </c>
      <c r="C62" s="153">
        <v>161893767</v>
      </c>
      <c r="D62" s="153">
        <v>268249813.53999999</v>
      </c>
      <c r="E62" s="153">
        <v>430143580.54000002</v>
      </c>
      <c r="F62" s="153">
        <v>430143580.54000002</v>
      </c>
      <c r="G62" s="153">
        <v>416925992.68000001</v>
      </c>
      <c r="H62" s="153">
        <v>0</v>
      </c>
    </row>
    <row r="63" spans="1:8" s="141" customFormat="1">
      <c r="A63" s="149" t="s">
        <v>98</v>
      </c>
      <c r="B63" s="150" t="s">
        <v>30</v>
      </c>
      <c r="C63" s="153">
        <v>61627754</v>
      </c>
      <c r="D63" s="153">
        <v>-7205684.2699999996</v>
      </c>
      <c r="E63" s="153">
        <v>54422069.729999997</v>
      </c>
      <c r="F63" s="153">
        <v>54422069.729999997</v>
      </c>
      <c r="G63" s="153">
        <v>48845328.07</v>
      </c>
      <c r="H63" s="153">
        <v>0</v>
      </c>
    </row>
    <row r="64" spans="1:8" s="141" customFormat="1" hidden="1">
      <c r="A64" s="149" t="s">
        <v>99</v>
      </c>
      <c r="B64" s="150" t="s">
        <v>30</v>
      </c>
      <c r="C64" s="153">
        <v>64149252</v>
      </c>
      <c r="D64" s="153">
        <v>-11483660</v>
      </c>
      <c r="E64" s="153">
        <v>52665592</v>
      </c>
      <c r="F64" s="153">
        <v>52665592</v>
      </c>
      <c r="G64" s="153">
        <v>52665592</v>
      </c>
      <c r="H64" s="153">
        <v>0</v>
      </c>
    </row>
    <row r="65" spans="1:8" s="141" customFormat="1">
      <c r="A65" s="149" t="s">
        <v>100</v>
      </c>
      <c r="B65" s="150" t="s">
        <v>101</v>
      </c>
      <c r="C65" s="153">
        <v>1585162</v>
      </c>
      <c r="D65" s="153">
        <v>-1585162</v>
      </c>
      <c r="E65" s="153">
        <v>0</v>
      </c>
      <c r="F65" s="153">
        <v>0</v>
      </c>
      <c r="G65" s="153">
        <v>0</v>
      </c>
      <c r="H65" s="153">
        <v>0</v>
      </c>
    </row>
    <row r="66" spans="1:8" s="141" customFormat="1">
      <c r="A66" s="149" t="s">
        <v>102</v>
      </c>
      <c r="B66" s="150" t="s">
        <v>103</v>
      </c>
      <c r="C66" s="153">
        <v>28848389</v>
      </c>
      <c r="D66" s="153">
        <v>-5224035.3899999997</v>
      </c>
      <c r="E66" s="153">
        <v>23624353.609999999</v>
      </c>
      <c r="F66" s="153">
        <v>23624353.609999999</v>
      </c>
      <c r="G66" s="153">
        <v>23486432.16</v>
      </c>
      <c r="H66" s="153">
        <v>0</v>
      </c>
    </row>
    <row r="67" spans="1:8" s="141" customFormat="1">
      <c r="A67" s="149" t="s">
        <v>104</v>
      </c>
      <c r="B67" s="150" t="s">
        <v>105</v>
      </c>
      <c r="C67" s="153">
        <v>12164505</v>
      </c>
      <c r="D67" s="153">
        <v>-626231.85000000009</v>
      </c>
      <c r="E67" s="153">
        <v>11538273.15</v>
      </c>
      <c r="F67" s="153">
        <v>11538273.15</v>
      </c>
      <c r="G67" s="153">
        <v>11536747.859999999</v>
      </c>
      <c r="H67" s="153">
        <v>0</v>
      </c>
    </row>
    <row r="68" spans="1:8" s="141" customFormat="1">
      <c r="A68" s="149" t="s">
        <v>106</v>
      </c>
      <c r="B68" s="150" t="s">
        <v>107</v>
      </c>
      <c r="C68" s="153">
        <v>17000000</v>
      </c>
      <c r="D68" s="153">
        <v>-11000000</v>
      </c>
      <c r="E68" s="153">
        <v>6000000</v>
      </c>
      <c r="F68" s="153">
        <v>6000000</v>
      </c>
      <c r="G68" s="153">
        <v>6000000</v>
      </c>
      <c r="H68" s="153">
        <v>0</v>
      </c>
    </row>
    <row r="69" spans="1:8" s="141" customFormat="1">
      <c r="A69" s="149" t="s">
        <v>108</v>
      </c>
      <c r="B69" s="150" t="s">
        <v>109</v>
      </c>
      <c r="C69" s="153">
        <v>20000000</v>
      </c>
      <c r="D69" s="153">
        <v>-3927976.43</v>
      </c>
      <c r="E69" s="153">
        <v>16072023.57</v>
      </c>
      <c r="F69" s="153">
        <v>16072023.57</v>
      </c>
      <c r="G69" s="153">
        <v>16072023.57</v>
      </c>
      <c r="H69" s="153">
        <v>0</v>
      </c>
    </row>
    <row r="70" spans="1:8" s="141" customFormat="1">
      <c r="A70" s="149" t="s">
        <v>110</v>
      </c>
      <c r="B70" s="150" t="s">
        <v>46</v>
      </c>
      <c r="C70" s="153">
        <v>30000000</v>
      </c>
      <c r="D70" s="153">
        <v>-18746584.949999999</v>
      </c>
      <c r="E70" s="153">
        <v>11253415.050000001</v>
      </c>
      <c r="F70" s="153">
        <v>11253415.050000001</v>
      </c>
      <c r="G70" s="153">
        <v>11129553.18</v>
      </c>
      <c r="H70" s="153">
        <v>0</v>
      </c>
    </row>
    <row r="71" spans="1:8" s="141" customFormat="1">
      <c r="A71" s="149" t="s">
        <v>111</v>
      </c>
      <c r="B71" s="150" t="s">
        <v>112</v>
      </c>
      <c r="C71" s="153">
        <v>908198</v>
      </c>
      <c r="D71" s="153">
        <v>-908198</v>
      </c>
      <c r="E71" s="153">
        <v>0</v>
      </c>
      <c r="F71" s="153">
        <v>0</v>
      </c>
      <c r="G71" s="153">
        <v>0</v>
      </c>
      <c r="H71" s="153">
        <v>0</v>
      </c>
    </row>
    <row r="72" spans="1:8" s="141" customFormat="1">
      <c r="A72" s="154" t="s">
        <v>113</v>
      </c>
      <c r="B72" s="155" t="s">
        <v>478</v>
      </c>
      <c r="C72" s="156">
        <v>0</v>
      </c>
      <c r="D72" s="156">
        <v>40028526.880000003</v>
      </c>
      <c r="E72" s="156">
        <v>40028526.880000003</v>
      </c>
      <c r="F72" s="156">
        <v>40028526.880000003</v>
      </c>
      <c r="G72" s="156">
        <v>40028526.880000003</v>
      </c>
      <c r="H72" s="156">
        <v>0</v>
      </c>
    </row>
    <row r="73" spans="1:8" s="141" customFormat="1">
      <c r="A73" s="149" t="s">
        <v>114</v>
      </c>
      <c r="B73" s="150" t="s">
        <v>115</v>
      </c>
      <c r="C73" s="153">
        <v>651634589</v>
      </c>
      <c r="D73" s="153">
        <v>113401851.62</v>
      </c>
      <c r="E73" s="153">
        <v>765036440.62</v>
      </c>
      <c r="F73" s="153">
        <v>765036440.62</v>
      </c>
      <c r="G73" s="153">
        <v>757295803.86000001</v>
      </c>
      <c r="H73" s="153">
        <v>0</v>
      </c>
    </row>
    <row r="74" spans="1:8" s="141" customFormat="1" ht="14.45" customHeight="1">
      <c r="A74" s="149" t="s">
        <v>116</v>
      </c>
      <c r="B74" s="150" t="s">
        <v>117</v>
      </c>
      <c r="C74" s="153">
        <v>123347784</v>
      </c>
      <c r="D74" s="153">
        <v>-76386288</v>
      </c>
      <c r="E74" s="153">
        <v>46961496</v>
      </c>
      <c r="F74" s="153">
        <v>46961496</v>
      </c>
      <c r="G74" s="153">
        <v>46125496</v>
      </c>
      <c r="H74" s="153">
        <v>0</v>
      </c>
    </row>
    <row r="75" spans="1:8" s="141" customFormat="1">
      <c r="A75" s="149" t="s">
        <v>118</v>
      </c>
      <c r="B75" s="150" t="s">
        <v>119</v>
      </c>
      <c r="C75" s="153">
        <v>38602550</v>
      </c>
      <c r="D75" s="153">
        <v>-38602550</v>
      </c>
      <c r="E75" s="153">
        <v>0</v>
      </c>
      <c r="F75" s="153">
        <v>0</v>
      </c>
      <c r="G75" s="153">
        <v>0</v>
      </c>
      <c r="H75" s="153">
        <v>0</v>
      </c>
    </row>
    <row r="76" spans="1:8" s="141" customFormat="1">
      <c r="A76" s="149" t="s">
        <v>120</v>
      </c>
      <c r="B76" s="150" t="s">
        <v>121</v>
      </c>
      <c r="C76" s="153">
        <v>24766452</v>
      </c>
      <c r="D76" s="153">
        <v>4295029.01</v>
      </c>
      <c r="E76" s="153">
        <v>29061481.010000002</v>
      </c>
      <c r="F76" s="153">
        <v>29061481.010000002</v>
      </c>
      <c r="G76" s="153">
        <v>28436348.84</v>
      </c>
      <c r="H76" s="153">
        <v>0</v>
      </c>
    </row>
    <row r="77" spans="1:8" s="141" customFormat="1">
      <c r="A77" s="149" t="s">
        <v>122</v>
      </c>
      <c r="B77" s="150" t="s">
        <v>123</v>
      </c>
      <c r="C77" s="153">
        <v>717726</v>
      </c>
      <c r="D77" s="153">
        <v>-717726</v>
      </c>
      <c r="E77" s="153">
        <v>0</v>
      </c>
      <c r="F77" s="153">
        <v>0</v>
      </c>
      <c r="G77" s="153">
        <v>0</v>
      </c>
      <c r="H77" s="153">
        <v>0</v>
      </c>
    </row>
    <row r="78" spans="1:8" s="141" customFormat="1">
      <c r="A78" s="149" t="s">
        <v>124</v>
      </c>
      <c r="B78" s="150" t="s">
        <v>125</v>
      </c>
      <c r="C78" s="153">
        <v>4912580</v>
      </c>
      <c r="D78" s="153">
        <v>-189343.19</v>
      </c>
      <c r="E78" s="153">
        <v>4723236.8099999996</v>
      </c>
      <c r="F78" s="153">
        <v>4723236.8099999996</v>
      </c>
      <c r="G78" s="153">
        <v>4723236.8099999996</v>
      </c>
      <c r="H78" s="153">
        <v>0</v>
      </c>
    </row>
    <row r="79" spans="1:8" s="141" customFormat="1">
      <c r="A79" s="149" t="s">
        <v>126</v>
      </c>
      <c r="B79" s="150" t="s">
        <v>127</v>
      </c>
      <c r="C79" s="153">
        <v>106023</v>
      </c>
      <c r="D79" s="153">
        <v>-106023</v>
      </c>
      <c r="E79" s="153">
        <v>0</v>
      </c>
      <c r="F79" s="153">
        <v>0</v>
      </c>
      <c r="G79" s="153">
        <v>0</v>
      </c>
      <c r="H79" s="153">
        <v>0</v>
      </c>
    </row>
    <row r="80" spans="1:8" s="141" customFormat="1">
      <c r="A80" s="149" t="s">
        <v>128</v>
      </c>
      <c r="B80" s="150" t="s">
        <v>129</v>
      </c>
      <c r="C80" s="153">
        <v>10209430</v>
      </c>
      <c r="D80" s="153">
        <v>2950703.02</v>
      </c>
      <c r="E80" s="153">
        <v>13160133.02</v>
      </c>
      <c r="F80" s="153">
        <v>13160133.02</v>
      </c>
      <c r="G80" s="153">
        <v>13158072.880000001</v>
      </c>
      <c r="H80" s="153">
        <v>0</v>
      </c>
    </row>
    <row r="81" spans="1:8" s="141" customFormat="1">
      <c r="A81" s="149" t="s">
        <v>130</v>
      </c>
      <c r="B81" s="150" t="s">
        <v>131</v>
      </c>
      <c r="C81" s="153">
        <v>5328262</v>
      </c>
      <c r="D81" s="153">
        <v>-335609.74</v>
      </c>
      <c r="E81" s="153">
        <v>4992652.26</v>
      </c>
      <c r="F81" s="153">
        <v>4992652.26</v>
      </c>
      <c r="G81" s="153">
        <v>4986364.07</v>
      </c>
      <c r="H81" s="153">
        <v>0</v>
      </c>
    </row>
    <row r="82" spans="1:8" s="141" customFormat="1">
      <c r="A82" s="149" t="s">
        <v>132</v>
      </c>
      <c r="B82" s="150" t="s">
        <v>133</v>
      </c>
      <c r="C82" s="153">
        <v>419245</v>
      </c>
      <c r="D82" s="153">
        <v>-419245</v>
      </c>
      <c r="E82" s="153">
        <v>0</v>
      </c>
      <c r="F82" s="153">
        <v>0</v>
      </c>
      <c r="G82" s="153">
        <v>0</v>
      </c>
      <c r="H82" s="153">
        <v>0</v>
      </c>
    </row>
    <row r="83" spans="1:8" s="141" customFormat="1">
      <c r="A83" s="149" t="s">
        <v>134</v>
      </c>
      <c r="B83" s="150" t="s">
        <v>135</v>
      </c>
      <c r="C83" s="153">
        <v>23042076</v>
      </c>
      <c r="D83" s="153">
        <v>3162701.51</v>
      </c>
      <c r="E83" s="153">
        <v>26204777.510000002</v>
      </c>
      <c r="F83" s="153">
        <v>26204777.510000002</v>
      </c>
      <c r="G83" s="153">
        <v>26077016.989999998</v>
      </c>
      <c r="H83" s="153">
        <v>0</v>
      </c>
    </row>
    <row r="84" spans="1:8" s="141" customFormat="1">
      <c r="A84" s="149" t="s">
        <v>136</v>
      </c>
      <c r="B84" s="150" t="s">
        <v>137</v>
      </c>
      <c r="C84" s="153">
        <v>118631843</v>
      </c>
      <c r="D84" s="153">
        <v>-7234349.1500000004</v>
      </c>
      <c r="E84" s="153">
        <v>111397493.84999999</v>
      </c>
      <c r="F84" s="153">
        <v>111397493.84999999</v>
      </c>
      <c r="G84" s="153">
        <v>110745046.65000001</v>
      </c>
      <c r="H84" s="153">
        <v>0</v>
      </c>
    </row>
    <row r="85" spans="1:8" s="141" customFormat="1">
      <c r="A85" s="149" t="s">
        <v>138</v>
      </c>
      <c r="B85" s="150" t="s">
        <v>139</v>
      </c>
      <c r="C85" s="153">
        <v>10614396</v>
      </c>
      <c r="D85" s="153">
        <v>-10614396</v>
      </c>
      <c r="E85" s="153">
        <v>0</v>
      </c>
      <c r="F85" s="153">
        <v>0</v>
      </c>
      <c r="G85" s="153">
        <v>0</v>
      </c>
      <c r="H85" s="153">
        <v>0</v>
      </c>
    </row>
    <row r="86" spans="1:8" s="141" customFormat="1">
      <c r="A86" s="149" t="s">
        <v>140</v>
      </c>
      <c r="B86" s="150" t="s">
        <v>141</v>
      </c>
      <c r="C86" s="153">
        <v>83314636</v>
      </c>
      <c r="D86" s="153">
        <v>-5026988.59</v>
      </c>
      <c r="E86" s="153">
        <v>78287647.409999996</v>
      </c>
      <c r="F86" s="153">
        <v>78287647.409999996</v>
      </c>
      <c r="G86" s="153">
        <v>78160551.189999998</v>
      </c>
      <c r="H86" s="153">
        <v>0</v>
      </c>
    </row>
    <row r="87" spans="1:8" s="141" customFormat="1">
      <c r="A87" s="149" t="s">
        <v>142</v>
      </c>
      <c r="B87" s="150" t="s">
        <v>143</v>
      </c>
      <c r="C87" s="153">
        <v>1896856</v>
      </c>
      <c r="D87" s="153">
        <v>-1896856</v>
      </c>
      <c r="E87" s="153">
        <v>0</v>
      </c>
      <c r="F87" s="153">
        <v>0</v>
      </c>
      <c r="G87" s="153">
        <v>0</v>
      </c>
      <c r="H87" s="153">
        <v>0</v>
      </c>
    </row>
    <row r="88" spans="1:8" s="141" customFormat="1">
      <c r="A88" s="149" t="s">
        <v>144</v>
      </c>
      <c r="B88" s="150" t="s">
        <v>145</v>
      </c>
      <c r="C88" s="153">
        <v>54655104</v>
      </c>
      <c r="D88" s="153">
        <v>-7499877.6299999999</v>
      </c>
      <c r="E88" s="153">
        <v>47155226.369999997</v>
      </c>
      <c r="F88" s="153">
        <v>47155226.369999997</v>
      </c>
      <c r="G88" s="153">
        <v>47081911.25</v>
      </c>
      <c r="H88" s="153">
        <v>0</v>
      </c>
    </row>
    <row r="89" spans="1:8" s="141" customFormat="1">
      <c r="A89" s="149" t="s">
        <v>146</v>
      </c>
      <c r="B89" s="150" t="s">
        <v>147</v>
      </c>
      <c r="C89" s="153">
        <v>1611838</v>
      </c>
      <c r="D89" s="153">
        <v>-1611838</v>
      </c>
      <c r="E89" s="153">
        <v>0</v>
      </c>
      <c r="F89" s="153">
        <v>0</v>
      </c>
      <c r="G89" s="153">
        <v>0</v>
      </c>
      <c r="H89" s="153">
        <v>0</v>
      </c>
    </row>
    <row r="90" spans="1:8" s="141" customFormat="1">
      <c r="A90" s="149" t="s">
        <v>148</v>
      </c>
      <c r="B90" s="150" t="s">
        <v>149</v>
      </c>
      <c r="C90" s="153">
        <v>8000000</v>
      </c>
      <c r="D90" s="153">
        <v>-8000000</v>
      </c>
      <c r="E90" s="153">
        <v>0</v>
      </c>
      <c r="F90" s="153">
        <v>0</v>
      </c>
      <c r="G90" s="153">
        <v>0</v>
      </c>
      <c r="H90" s="153">
        <v>0</v>
      </c>
    </row>
    <row r="91" spans="1:8" s="141" customFormat="1">
      <c r="A91" s="149" t="s">
        <v>150</v>
      </c>
      <c r="B91" s="150" t="s">
        <v>151</v>
      </c>
      <c r="C91" s="153">
        <v>3369261709</v>
      </c>
      <c r="D91" s="153">
        <v>148699596.47</v>
      </c>
      <c r="E91" s="153">
        <v>3517961305.4699998</v>
      </c>
      <c r="F91" s="153">
        <v>3517961305.4699998</v>
      </c>
      <c r="G91" s="153">
        <v>3511746992.4699998</v>
      </c>
      <c r="H91" s="153">
        <v>0</v>
      </c>
    </row>
    <row r="92" spans="1:8" s="141" customFormat="1">
      <c r="A92" s="149" t="s">
        <v>152</v>
      </c>
      <c r="B92" s="150" t="s">
        <v>153</v>
      </c>
      <c r="C92" s="153">
        <v>17768122</v>
      </c>
      <c r="D92" s="153">
        <v>-1487159.1400000004</v>
      </c>
      <c r="E92" s="153">
        <v>16280962.859999999</v>
      </c>
      <c r="F92" s="153">
        <v>16280962.859999999</v>
      </c>
      <c r="G92" s="153">
        <v>16280962.859999999</v>
      </c>
      <c r="H92" s="153">
        <v>0</v>
      </c>
    </row>
    <row r="93" spans="1:8" s="141" customFormat="1">
      <c r="A93" s="149" t="s">
        <v>154</v>
      </c>
      <c r="B93" s="150" t="s">
        <v>155</v>
      </c>
      <c r="C93" s="153">
        <v>0</v>
      </c>
      <c r="D93" s="153">
        <v>101044661.5</v>
      </c>
      <c r="E93" s="153">
        <v>101044661.5</v>
      </c>
      <c r="F93" s="153">
        <v>101044661.5</v>
      </c>
      <c r="G93" s="153">
        <v>100030661.5</v>
      </c>
      <c r="H93" s="153">
        <v>0</v>
      </c>
    </row>
    <row r="94" spans="1:8" s="141" customFormat="1">
      <c r="A94" s="149" t="s">
        <v>156</v>
      </c>
      <c r="B94" s="150" t="s">
        <v>157</v>
      </c>
      <c r="C94" s="153">
        <v>128744712</v>
      </c>
      <c r="D94" s="153">
        <v>8500122.6500000004</v>
      </c>
      <c r="E94" s="153">
        <v>137244834.65000001</v>
      </c>
      <c r="F94" s="153">
        <v>137244834.65000001</v>
      </c>
      <c r="G94" s="153">
        <v>137244834.65000001</v>
      </c>
      <c r="H94" s="153">
        <v>0</v>
      </c>
    </row>
    <row r="95" spans="1:8" s="141" customFormat="1">
      <c r="A95" s="149" t="s">
        <v>158</v>
      </c>
      <c r="B95" s="150" t="s">
        <v>159</v>
      </c>
      <c r="C95" s="153">
        <v>17768122</v>
      </c>
      <c r="D95" s="153">
        <v>-1474711.5500000005</v>
      </c>
      <c r="E95" s="153">
        <v>16293410.449999999</v>
      </c>
      <c r="F95" s="153">
        <v>16293410.449999999</v>
      </c>
      <c r="G95" s="153">
        <v>16293410.449999999</v>
      </c>
      <c r="H95" s="153">
        <v>0</v>
      </c>
    </row>
    <row r="96" spans="1:8" s="141" customFormat="1">
      <c r="A96" s="149" t="s">
        <v>160</v>
      </c>
      <c r="B96" s="150" t="s">
        <v>161</v>
      </c>
      <c r="C96" s="153">
        <v>740281024</v>
      </c>
      <c r="D96" s="153">
        <v>16026762.859999999</v>
      </c>
      <c r="E96" s="153">
        <v>756307786.86000001</v>
      </c>
      <c r="F96" s="153">
        <v>756307786.86000001</v>
      </c>
      <c r="G96" s="153">
        <v>754291326.25999999</v>
      </c>
      <c r="H96" s="153">
        <v>0</v>
      </c>
    </row>
    <row r="97" spans="1:8" s="141" customFormat="1">
      <c r="A97" s="149" t="s">
        <v>162</v>
      </c>
      <c r="B97" s="150" t="s">
        <v>163</v>
      </c>
      <c r="C97" s="153">
        <v>1448474571</v>
      </c>
      <c r="D97" s="153">
        <v>1860033</v>
      </c>
      <c r="E97" s="153">
        <v>1450334604</v>
      </c>
      <c r="F97" s="153">
        <v>1450334604</v>
      </c>
      <c r="G97" s="153">
        <v>1450334604</v>
      </c>
      <c r="H97" s="153">
        <v>0</v>
      </c>
    </row>
    <row r="98" spans="1:8" s="141" customFormat="1">
      <c r="A98" s="149" t="s">
        <v>164</v>
      </c>
      <c r="B98" s="150" t="s">
        <v>165</v>
      </c>
      <c r="C98" s="153">
        <v>478926561</v>
      </c>
      <c r="D98" s="153">
        <v>-5022372.68</v>
      </c>
      <c r="E98" s="153">
        <v>473904188.31999999</v>
      </c>
      <c r="F98" s="153">
        <v>473904188.31999999</v>
      </c>
      <c r="G98" s="153">
        <v>471195065.69999999</v>
      </c>
      <c r="H98" s="153">
        <v>0</v>
      </c>
    </row>
    <row r="99" spans="1:8" s="141" customFormat="1" ht="12.6" customHeight="1">
      <c r="A99" s="149" t="s">
        <v>166</v>
      </c>
      <c r="B99" s="150" t="s">
        <v>167</v>
      </c>
      <c r="C99" s="153">
        <v>232599345</v>
      </c>
      <c r="D99" s="153">
        <v>816716.67</v>
      </c>
      <c r="E99" s="153">
        <v>233416061.66999999</v>
      </c>
      <c r="F99" s="153">
        <v>233416061.66999999</v>
      </c>
      <c r="G99" s="153">
        <v>233416061.66999999</v>
      </c>
      <c r="H99" s="153">
        <v>0</v>
      </c>
    </row>
    <row r="100" spans="1:8" s="141" customFormat="1">
      <c r="A100" s="149" t="s">
        <v>168</v>
      </c>
      <c r="B100" s="150" t="s">
        <v>169</v>
      </c>
      <c r="C100" s="153">
        <v>483200000</v>
      </c>
      <c r="D100" s="153">
        <v>62039942.329999998</v>
      </c>
      <c r="E100" s="153">
        <v>545239942.33000004</v>
      </c>
      <c r="F100" s="153">
        <v>545239942.33000004</v>
      </c>
      <c r="G100" s="153">
        <v>545239942.33000004</v>
      </c>
      <c r="H100" s="153">
        <v>0</v>
      </c>
    </row>
    <row r="101" spans="1:8" s="141" customFormat="1">
      <c r="A101" s="149" t="s">
        <v>479</v>
      </c>
      <c r="B101" s="150" t="s">
        <v>480</v>
      </c>
      <c r="C101" s="153">
        <v>0</v>
      </c>
      <c r="D101" s="153">
        <v>32392195.719999999</v>
      </c>
      <c r="E101" s="153">
        <v>32392195.719999999</v>
      </c>
      <c r="F101" s="153">
        <v>32392195.719999999</v>
      </c>
      <c r="G101" s="153">
        <v>32392195.719999999</v>
      </c>
      <c r="H101" s="153">
        <v>0</v>
      </c>
    </row>
    <row r="102" spans="1:8" s="141" customFormat="1">
      <c r="A102" s="154" t="s">
        <v>170</v>
      </c>
      <c r="B102" s="155" t="s">
        <v>171</v>
      </c>
      <c r="C102" s="156">
        <v>1011633700</v>
      </c>
      <c r="D102" s="156">
        <v>-262589483.84</v>
      </c>
      <c r="E102" s="156">
        <v>749044216.15999997</v>
      </c>
      <c r="F102" s="156">
        <v>749044216.15999997</v>
      </c>
      <c r="G102" s="156">
        <v>739896676.77999997</v>
      </c>
      <c r="H102" s="156">
        <v>0</v>
      </c>
    </row>
    <row r="103" spans="1:8" s="141" customFormat="1">
      <c r="A103" s="149" t="s">
        <v>172</v>
      </c>
      <c r="B103" s="150" t="s">
        <v>173</v>
      </c>
      <c r="C103" s="153">
        <v>728686277</v>
      </c>
      <c r="D103" s="153">
        <v>-617354087.02999997</v>
      </c>
      <c r="E103" s="153">
        <v>111332189.97</v>
      </c>
      <c r="F103" s="153">
        <v>111332189.97</v>
      </c>
      <c r="G103" s="153">
        <v>111332189.97</v>
      </c>
      <c r="H103" s="153">
        <v>0</v>
      </c>
    </row>
    <row r="104" spans="1:8" s="141" customFormat="1">
      <c r="A104" s="149" t="s">
        <v>174</v>
      </c>
      <c r="B104" s="150" t="s">
        <v>175</v>
      </c>
      <c r="C104" s="153">
        <v>0</v>
      </c>
      <c r="D104" s="153">
        <v>3006927.52</v>
      </c>
      <c r="E104" s="153">
        <v>3006927.52</v>
      </c>
      <c r="F104" s="153">
        <v>3006927.52</v>
      </c>
      <c r="G104" s="153">
        <v>3006927.52</v>
      </c>
      <c r="H104" s="153">
        <v>0</v>
      </c>
    </row>
    <row r="105" spans="1:8" s="141" customFormat="1">
      <c r="A105" s="149" t="s">
        <v>176</v>
      </c>
      <c r="B105" s="150" t="s">
        <v>177</v>
      </c>
      <c r="C105" s="153">
        <v>205418296</v>
      </c>
      <c r="D105" s="153">
        <v>-115428058</v>
      </c>
      <c r="E105" s="153">
        <v>89990238</v>
      </c>
      <c r="F105" s="153">
        <v>89990238</v>
      </c>
      <c r="G105" s="153">
        <v>89990238</v>
      </c>
      <c r="H105" s="153">
        <v>0</v>
      </c>
    </row>
    <row r="106" spans="1:8" s="141" customFormat="1">
      <c r="A106" s="149" t="s">
        <v>178</v>
      </c>
      <c r="B106" s="150" t="s">
        <v>179</v>
      </c>
      <c r="C106" s="153">
        <v>124950860</v>
      </c>
      <c r="D106" s="153">
        <v>-68168716</v>
      </c>
      <c r="E106" s="153">
        <v>56782144</v>
      </c>
      <c r="F106" s="153">
        <v>56782144</v>
      </c>
      <c r="G106" s="153">
        <v>56782144</v>
      </c>
      <c r="H106" s="153">
        <v>0</v>
      </c>
    </row>
    <row r="107" spans="1:8" s="141" customFormat="1">
      <c r="A107" s="149" t="s">
        <v>180</v>
      </c>
      <c r="B107" s="150" t="s">
        <v>181</v>
      </c>
      <c r="C107" s="153">
        <v>11688722</v>
      </c>
      <c r="D107" s="153">
        <v>13199556.76</v>
      </c>
      <c r="E107" s="153">
        <v>24888278.760000002</v>
      </c>
      <c r="F107" s="153">
        <v>24888278.760000002</v>
      </c>
      <c r="G107" s="153">
        <v>24888278.760000002</v>
      </c>
      <c r="H107" s="153">
        <v>0</v>
      </c>
    </row>
    <row r="108" spans="1:8" s="141" customFormat="1">
      <c r="A108" s="149" t="s">
        <v>182</v>
      </c>
      <c r="B108" s="150" t="s">
        <v>183</v>
      </c>
      <c r="C108" s="153">
        <v>70185939</v>
      </c>
      <c r="D108" s="153">
        <v>2855288.67</v>
      </c>
      <c r="E108" s="153">
        <v>73041227.670000002</v>
      </c>
      <c r="F108" s="153">
        <v>73041227.670000002</v>
      </c>
      <c r="G108" s="153">
        <v>73041227.670000002</v>
      </c>
      <c r="H108" s="153">
        <v>0</v>
      </c>
    </row>
    <row r="109" spans="1:8" s="141" customFormat="1">
      <c r="A109" s="149" t="s">
        <v>184</v>
      </c>
      <c r="B109" s="150" t="s">
        <v>481</v>
      </c>
      <c r="C109" s="153">
        <v>56207100</v>
      </c>
      <c r="D109" s="153">
        <v>-15859439.93</v>
      </c>
      <c r="E109" s="153">
        <v>40347660.07</v>
      </c>
      <c r="F109" s="153">
        <v>40347660.07</v>
      </c>
      <c r="G109" s="153">
        <v>40347660.07</v>
      </c>
      <c r="H109" s="153">
        <v>0</v>
      </c>
    </row>
    <row r="110" spans="1:8" s="141" customFormat="1">
      <c r="A110" s="149" t="s">
        <v>185</v>
      </c>
      <c r="B110" s="150" t="s">
        <v>482</v>
      </c>
      <c r="C110" s="153">
        <v>73951974</v>
      </c>
      <c r="D110" s="153">
        <v>-45905550.710000001</v>
      </c>
      <c r="E110" s="153">
        <v>28046423.289999999</v>
      </c>
      <c r="F110" s="153">
        <v>28046423.289999999</v>
      </c>
      <c r="G110" s="153">
        <v>28046423.289999999</v>
      </c>
      <c r="H110" s="153">
        <v>0</v>
      </c>
    </row>
    <row r="111" spans="1:8" s="141" customFormat="1">
      <c r="A111" s="149" t="s">
        <v>186</v>
      </c>
      <c r="B111" s="150" t="s">
        <v>187</v>
      </c>
      <c r="C111" s="153">
        <v>0</v>
      </c>
      <c r="D111" s="153">
        <v>4711600.66</v>
      </c>
      <c r="E111" s="153">
        <v>4711600.66</v>
      </c>
      <c r="F111" s="153">
        <v>4711600.66</v>
      </c>
      <c r="G111" s="153">
        <v>4711600.66</v>
      </c>
      <c r="H111" s="153">
        <v>0</v>
      </c>
    </row>
    <row r="112" spans="1:8" s="141" customFormat="1">
      <c r="A112" s="149" t="s">
        <v>188</v>
      </c>
      <c r="B112" s="150" t="s">
        <v>483</v>
      </c>
      <c r="C112" s="153">
        <v>765451</v>
      </c>
      <c r="D112" s="153">
        <v>-556256.99</v>
      </c>
      <c r="E112" s="153">
        <v>209194.01</v>
      </c>
      <c r="F112" s="153">
        <v>209194.01</v>
      </c>
      <c r="G112" s="153">
        <v>209194.01</v>
      </c>
      <c r="H112" s="153">
        <v>0</v>
      </c>
    </row>
    <row r="113" spans="1:8" s="141" customFormat="1">
      <c r="A113" s="149" t="s">
        <v>189</v>
      </c>
      <c r="B113" s="150" t="s">
        <v>190</v>
      </c>
      <c r="C113" s="153">
        <v>0</v>
      </c>
      <c r="D113" s="153">
        <v>147660230.06999999</v>
      </c>
      <c r="E113" s="153">
        <v>147660230.06999999</v>
      </c>
      <c r="F113" s="153">
        <v>147660230.06999999</v>
      </c>
      <c r="G113" s="153">
        <v>147660230.06999999</v>
      </c>
      <c r="H113" s="153">
        <v>0</v>
      </c>
    </row>
    <row r="114" spans="1:8" s="141" customFormat="1">
      <c r="A114" s="149" t="s">
        <v>192</v>
      </c>
      <c r="B114" s="150" t="s">
        <v>484</v>
      </c>
      <c r="C114" s="153">
        <v>158176531</v>
      </c>
      <c r="D114" s="153">
        <v>-33672427.729999997</v>
      </c>
      <c r="E114" s="153">
        <v>124504103.27</v>
      </c>
      <c r="F114" s="153">
        <v>124504103.27</v>
      </c>
      <c r="G114" s="153">
        <v>124504103.27</v>
      </c>
      <c r="H114" s="153">
        <v>0</v>
      </c>
    </row>
    <row r="115" spans="1:8" s="141" customFormat="1">
      <c r="A115" s="149" t="s">
        <v>193</v>
      </c>
      <c r="B115" s="150" t="s">
        <v>194</v>
      </c>
      <c r="C115" s="153">
        <v>0</v>
      </c>
      <c r="D115" s="153">
        <v>81758204.989999995</v>
      </c>
      <c r="E115" s="153">
        <v>81758204.989999995</v>
      </c>
      <c r="F115" s="153">
        <v>81758204.989999995</v>
      </c>
      <c r="G115" s="153">
        <v>81758204.989999995</v>
      </c>
      <c r="H115" s="153">
        <v>0</v>
      </c>
    </row>
    <row r="116" spans="1:8" s="141" customFormat="1">
      <c r="A116" s="149" t="s">
        <v>195</v>
      </c>
      <c r="B116" s="150" t="s">
        <v>485</v>
      </c>
      <c r="C116" s="153">
        <v>33151000</v>
      </c>
      <c r="D116" s="153">
        <v>25654014.289999999</v>
      </c>
      <c r="E116" s="153">
        <v>58805014.289999999</v>
      </c>
      <c r="F116" s="153">
        <v>58805014.289999999</v>
      </c>
      <c r="G116" s="153">
        <v>58805014.289999999</v>
      </c>
      <c r="H116" s="153">
        <v>0</v>
      </c>
    </row>
    <row r="117" spans="1:8" s="141" customFormat="1">
      <c r="A117" s="149" t="s">
        <v>196</v>
      </c>
      <c r="B117" s="150" t="s">
        <v>197</v>
      </c>
      <c r="C117" s="153">
        <v>418696965</v>
      </c>
      <c r="D117" s="153">
        <v>-17440157.190000001</v>
      </c>
      <c r="E117" s="153">
        <v>401256807.81</v>
      </c>
      <c r="F117" s="153">
        <v>401256807.81</v>
      </c>
      <c r="G117" s="153">
        <v>401256807.81</v>
      </c>
      <c r="H117" s="153">
        <v>0</v>
      </c>
    </row>
    <row r="118" spans="1:8" s="141" customFormat="1">
      <c r="A118" s="149" t="s">
        <v>198</v>
      </c>
      <c r="B118" s="150" t="s">
        <v>199</v>
      </c>
      <c r="C118" s="153">
        <v>0</v>
      </c>
      <c r="D118" s="153">
        <v>436759691.23000002</v>
      </c>
      <c r="E118" s="153">
        <v>436759691.23000002</v>
      </c>
      <c r="F118" s="153">
        <v>436759691.23000002</v>
      </c>
      <c r="G118" s="153">
        <v>436759691.23000002</v>
      </c>
      <c r="H118" s="153">
        <v>0</v>
      </c>
    </row>
    <row r="119" spans="1:8" s="141" customFormat="1">
      <c r="A119" s="149" t="s">
        <v>200</v>
      </c>
      <c r="B119" s="150" t="s">
        <v>201</v>
      </c>
      <c r="C119" s="153">
        <v>0</v>
      </c>
      <c r="D119" s="153">
        <v>20000</v>
      </c>
      <c r="E119" s="153">
        <v>20000</v>
      </c>
      <c r="F119" s="153">
        <v>20000</v>
      </c>
      <c r="G119" s="153">
        <v>20000</v>
      </c>
      <c r="H119" s="153">
        <v>0</v>
      </c>
    </row>
    <row r="120" spans="1:8" s="141" customFormat="1">
      <c r="A120" s="149" t="s">
        <v>202</v>
      </c>
      <c r="B120" s="150" t="s">
        <v>203</v>
      </c>
      <c r="C120" s="153">
        <v>0</v>
      </c>
      <c r="D120" s="153">
        <v>1394918.21</v>
      </c>
      <c r="E120" s="153">
        <v>1394918.21</v>
      </c>
      <c r="F120" s="153">
        <v>1394918.21</v>
      </c>
      <c r="G120" s="153">
        <v>1394918.21</v>
      </c>
      <c r="H120" s="153">
        <v>0</v>
      </c>
    </row>
    <row r="121" spans="1:8" s="141" customFormat="1">
      <c r="A121" s="149" t="s">
        <v>486</v>
      </c>
      <c r="B121" s="150" t="s">
        <v>487</v>
      </c>
      <c r="C121" s="153">
        <v>0</v>
      </c>
      <c r="D121" s="153">
        <v>500000</v>
      </c>
      <c r="E121" s="153">
        <v>500000</v>
      </c>
      <c r="F121" s="153">
        <v>500000</v>
      </c>
      <c r="G121" s="153">
        <v>500000</v>
      </c>
      <c r="H121" s="153">
        <v>0</v>
      </c>
    </row>
    <row r="122" spans="1:8" s="141" customFormat="1">
      <c r="A122" s="149" t="s">
        <v>488</v>
      </c>
      <c r="B122" s="150" t="s">
        <v>489</v>
      </c>
      <c r="C122" s="153">
        <v>0</v>
      </c>
      <c r="D122" s="153">
        <v>0</v>
      </c>
      <c r="E122" s="153">
        <v>0</v>
      </c>
      <c r="F122" s="153">
        <v>0</v>
      </c>
      <c r="G122" s="153">
        <v>0</v>
      </c>
      <c r="H122" s="153">
        <v>0</v>
      </c>
    </row>
    <row r="123" spans="1:8" s="141" customFormat="1">
      <c r="A123" s="149" t="s">
        <v>204</v>
      </c>
      <c r="B123" s="150" t="s">
        <v>205</v>
      </c>
      <c r="C123" s="153">
        <v>125207144</v>
      </c>
      <c r="D123" s="153">
        <v>44355335.170000002</v>
      </c>
      <c r="E123" s="153">
        <v>169562479.16999999</v>
      </c>
      <c r="F123" s="153">
        <v>169562479.16999999</v>
      </c>
      <c r="G123" s="153">
        <v>169562479.16999999</v>
      </c>
      <c r="H123" s="153">
        <v>0</v>
      </c>
    </row>
    <row r="124" spans="1:8" s="141" customFormat="1">
      <c r="A124" s="149" t="s">
        <v>206</v>
      </c>
      <c r="B124" s="150" t="s">
        <v>207</v>
      </c>
      <c r="C124" s="153">
        <v>286996049</v>
      </c>
      <c r="D124" s="153">
        <v>-27999422.640000001</v>
      </c>
      <c r="E124" s="153">
        <v>258996626.36000001</v>
      </c>
      <c r="F124" s="153">
        <v>258996626.36000001</v>
      </c>
      <c r="G124" s="153">
        <v>257809546.80000001</v>
      </c>
      <c r="H124" s="153">
        <v>0</v>
      </c>
    </row>
    <row r="125" spans="1:8" s="141" customFormat="1">
      <c r="A125" s="147" t="s">
        <v>208</v>
      </c>
      <c r="B125" s="148" t="s">
        <v>209</v>
      </c>
      <c r="C125" s="152">
        <v>379911815</v>
      </c>
      <c r="D125" s="152">
        <v>-3173415.8000000026</v>
      </c>
      <c r="E125" s="152">
        <v>376738399.19999999</v>
      </c>
      <c r="F125" s="152">
        <v>376738399.19999999</v>
      </c>
      <c r="G125" s="152">
        <v>376733647.19999999</v>
      </c>
      <c r="H125" s="152">
        <v>0</v>
      </c>
    </row>
    <row r="126" spans="1:8" s="141" customFormat="1">
      <c r="A126" s="149" t="s">
        <v>210</v>
      </c>
      <c r="B126" s="150" t="s">
        <v>211</v>
      </c>
      <c r="C126" s="153">
        <v>290453155</v>
      </c>
      <c r="D126" s="153">
        <v>-2218980.56</v>
      </c>
      <c r="E126" s="153">
        <v>288234174.44</v>
      </c>
      <c r="F126" s="153">
        <v>288234174.44</v>
      </c>
      <c r="G126" s="153">
        <v>288229422.44</v>
      </c>
      <c r="H126" s="153">
        <v>0</v>
      </c>
    </row>
    <row r="127" spans="1:8" s="141" customFormat="1">
      <c r="A127" s="149" t="s">
        <v>212</v>
      </c>
      <c r="B127" s="150" t="s">
        <v>213</v>
      </c>
      <c r="C127" s="153">
        <v>89458660</v>
      </c>
      <c r="D127" s="153">
        <v>-954435.24000000244</v>
      </c>
      <c r="E127" s="153">
        <v>88504224.760000005</v>
      </c>
      <c r="F127" s="153">
        <v>88504224.760000005</v>
      </c>
      <c r="G127" s="153">
        <v>88504224.760000005</v>
      </c>
      <c r="H127" s="153">
        <v>0</v>
      </c>
    </row>
    <row r="128" spans="1:8" s="141" customFormat="1">
      <c r="A128" s="147" t="s">
        <v>214</v>
      </c>
      <c r="B128" s="148" t="s">
        <v>215</v>
      </c>
      <c r="C128" s="152">
        <v>480467349</v>
      </c>
      <c r="D128" s="152">
        <v>-27789003.59</v>
      </c>
      <c r="E128" s="152">
        <v>452678345.41000003</v>
      </c>
      <c r="F128" s="152">
        <v>452678345.41000003</v>
      </c>
      <c r="G128" s="152">
        <v>451790776.56999999</v>
      </c>
      <c r="H128" s="152">
        <v>0</v>
      </c>
    </row>
    <row r="129" spans="1:8" s="141" customFormat="1">
      <c r="A129" s="149" t="s">
        <v>216</v>
      </c>
      <c r="B129" s="150" t="s">
        <v>217</v>
      </c>
      <c r="C129" s="153">
        <v>466953144</v>
      </c>
      <c r="D129" s="153">
        <v>-14274798.59</v>
      </c>
      <c r="E129" s="153">
        <v>452678345.41000003</v>
      </c>
      <c r="F129" s="153">
        <v>452678345.41000003</v>
      </c>
      <c r="G129" s="153">
        <v>451790776.56999999</v>
      </c>
      <c r="H129" s="153">
        <v>0</v>
      </c>
    </row>
    <row r="130" spans="1:8" s="141" customFormat="1">
      <c r="A130" s="149" t="s">
        <v>218</v>
      </c>
      <c r="B130" s="150" t="s">
        <v>219</v>
      </c>
      <c r="C130" s="153">
        <v>13514205</v>
      </c>
      <c r="D130" s="153">
        <v>-13514205</v>
      </c>
      <c r="E130" s="153">
        <v>0</v>
      </c>
      <c r="F130" s="153">
        <v>0</v>
      </c>
      <c r="G130" s="153">
        <v>0</v>
      </c>
      <c r="H130" s="153">
        <v>0</v>
      </c>
    </row>
    <row r="131" spans="1:8" s="141" customFormat="1">
      <c r="A131" s="147" t="s">
        <v>220</v>
      </c>
      <c r="B131" s="148" t="s">
        <v>221</v>
      </c>
      <c r="C131" s="152">
        <v>275232411</v>
      </c>
      <c r="D131" s="152">
        <v>4888931.0999999987</v>
      </c>
      <c r="E131" s="152">
        <v>280121342.10000002</v>
      </c>
      <c r="F131" s="152">
        <v>280121342.10000002</v>
      </c>
      <c r="G131" s="152">
        <v>280111138.44</v>
      </c>
      <c r="H131" s="152">
        <v>0</v>
      </c>
    </row>
    <row r="132" spans="1:8" s="141" customFormat="1" ht="13.9" customHeight="1">
      <c r="A132" s="154" t="s">
        <v>222</v>
      </c>
      <c r="B132" s="155" t="s">
        <v>223</v>
      </c>
      <c r="C132" s="156">
        <v>25280736</v>
      </c>
      <c r="D132" s="156">
        <v>-242550</v>
      </c>
      <c r="E132" s="156">
        <v>25038186</v>
      </c>
      <c r="F132" s="156">
        <v>25038186</v>
      </c>
      <c r="G132" s="156">
        <v>25038186</v>
      </c>
      <c r="H132" s="156">
        <v>0</v>
      </c>
    </row>
    <row r="133" spans="1:8" s="141" customFormat="1">
      <c r="A133" s="149" t="s">
        <v>224</v>
      </c>
      <c r="B133" s="150" t="s">
        <v>225</v>
      </c>
      <c r="C133" s="153">
        <v>36354210</v>
      </c>
      <c r="D133" s="153">
        <v>-1267010.4099999999</v>
      </c>
      <c r="E133" s="153">
        <v>35087199.590000004</v>
      </c>
      <c r="F133" s="153">
        <v>35087199.590000004</v>
      </c>
      <c r="G133" s="153">
        <v>35085615.590000004</v>
      </c>
      <c r="H133" s="153">
        <v>0</v>
      </c>
    </row>
    <row r="134" spans="1:8" s="141" customFormat="1">
      <c r="A134" s="149" t="s">
        <v>226</v>
      </c>
      <c r="B134" s="150" t="s">
        <v>227</v>
      </c>
      <c r="C134" s="153">
        <v>4027223</v>
      </c>
      <c r="D134" s="153">
        <v>-971256.37</v>
      </c>
      <c r="E134" s="153">
        <v>3055966.63</v>
      </c>
      <c r="F134" s="153">
        <v>3055966.63</v>
      </c>
      <c r="G134" s="153">
        <v>3055966.63</v>
      </c>
      <c r="H134" s="153">
        <v>0</v>
      </c>
    </row>
    <row r="135" spans="1:8" s="141" customFormat="1">
      <c r="A135" s="149" t="s">
        <v>228</v>
      </c>
      <c r="B135" s="150" t="s">
        <v>229</v>
      </c>
      <c r="C135" s="153">
        <v>23996773</v>
      </c>
      <c r="D135" s="153">
        <v>-2791425</v>
      </c>
      <c r="E135" s="153">
        <v>21205348</v>
      </c>
      <c r="F135" s="153">
        <v>21205348</v>
      </c>
      <c r="G135" s="153">
        <v>21196728.34</v>
      </c>
      <c r="H135" s="153">
        <v>0</v>
      </c>
    </row>
    <row r="136" spans="1:8" s="141" customFormat="1">
      <c r="A136" s="149" t="s">
        <v>230</v>
      </c>
      <c r="B136" s="150" t="s">
        <v>231</v>
      </c>
      <c r="C136" s="153">
        <v>123009621</v>
      </c>
      <c r="D136" s="153">
        <v>-91525.120000001189</v>
      </c>
      <c r="E136" s="153">
        <v>122918095.88</v>
      </c>
      <c r="F136" s="153">
        <v>122918095.88</v>
      </c>
      <c r="G136" s="153">
        <v>122918095.88</v>
      </c>
      <c r="H136" s="153">
        <v>0</v>
      </c>
    </row>
    <row r="137" spans="1:8" s="141" customFormat="1">
      <c r="A137" s="149" t="s">
        <v>232</v>
      </c>
      <c r="B137" s="150" t="s">
        <v>233</v>
      </c>
      <c r="C137" s="153">
        <v>45975728</v>
      </c>
      <c r="D137" s="153">
        <v>10252698</v>
      </c>
      <c r="E137" s="153">
        <v>56228426</v>
      </c>
      <c r="F137" s="153">
        <v>56228426</v>
      </c>
      <c r="G137" s="153">
        <v>56228426</v>
      </c>
      <c r="H137" s="153">
        <v>0</v>
      </c>
    </row>
    <row r="138" spans="1:8" s="141" customFormat="1">
      <c r="A138" s="149" t="s">
        <v>234</v>
      </c>
      <c r="B138" s="150" t="s">
        <v>235</v>
      </c>
      <c r="C138" s="153">
        <v>16588120</v>
      </c>
      <c r="D138" s="153">
        <v>0</v>
      </c>
      <c r="E138" s="153">
        <v>16588120</v>
      </c>
      <c r="F138" s="153">
        <v>16588120</v>
      </c>
      <c r="G138" s="153">
        <v>16588120</v>
      </c>
      <c r="H138" s="153">
        <v>0</v>
      </c>
    </row>
    <row r="139" spans="1:8" s="141" customFormat="1">
      <c r="A139" s="147" t="s">
        <v>236</v>
      </c>
      <c r="B139" s="148" t="s">
        <v>490</v>
      </c>
      <c r="C139" s="152">
        <v>20047433883</v>
      </c>
      <c r="D139" s="152">
        <v>3117368319.9099998</v>
      </c>
      <c r="E139" s="152">
        <v>23164802202.91</v>
      </c>
      <c r="F139" s="152">
        <v>23164802202.91</v>
      </c>
      <c r="G139" s="152">
        <v>23151324684.049999</v>
      </c>
      <c r="H139" s="152">
        <v>0</v>
      </c>
    </row>
    <row r="140" spans="1:8" s="141" customFormat="1">
      <c r="A140" s="147" t="s">
        <v>237</v>
      </c>
      <c r="B140" s="148" t="s">
        <v>490</v>
      </c>
      <c r="C140" s="152">
        <v>20047433883</v>
      </c>
      <c r="D140" s="152">
        <v>3117368319.9099998</v>
      </c>
      <c r="E140" s="152">
        <v>23164802202.91</v>
      </c>
      <c r="F140" s="152">
        <v>23164802202.91</v>
      </c>
      <c r="G140" s="152">
        <v>23151324684.049999</v>
      </c>
      <c r="H140" s="152">
        <v>0</v>
      </c>
    </row>
    <row r="141" spans="1:8" s="141" customFormat="1">
      <c r="A141" s="149" t="s">
        <v>238</v>
      </c>
      <c r="B141" s="150" t="s">
        <v>239</v>
      </c>
      <c r="C141" s="153">
        <v>31606418</v>
      </c>
      <c r="D141" s="153">
        <v>-8014992.3600000003</v>
      </c>
      <c r="E141" s="153">
        <v>23591425.640000001</v>
      </c>
      <c r="F141" s="153">
        <v>23591425.640000001</v>
      </c>
      <c r="G141" s="153">
        <v>23591425.640000001</v>
      </c>
      <c r="H141" s="153">
        <v>0</v>
      </c>
    </row>
    <row r="142" spans="1:8" s="141" customFormat="1">
      <c r="A142" s="149" t="s">
        <v>240</v>
      </c>
      <c r="B142" s="150" t="s">
        <v>241</v>
      </c>
      <c r="C142" s="153">
        <v>138836412</v>
      </c>
      <c r="D142" s="153">
        <v>-10405617.02</v>
      </c>
      <c r="E142" s="153">
        <v>128430794.98</v>
      </c>
      <c r="F142" s="153">
        <v>128430794.98</v>
      </c>
      <c r="G142" s="153">
        <v>128403510.89</v>
      </c>
      <c r="H142" s="153">
        <v>0</v>
      </c>
    </row>
    <row r="143" spans="1:8" s="141" customFormat="1">
      <c r="A143" s="149" t="s">
        <v>242</v>
      </c>
      <c r="B143" s="150" t="s">
        <v>48</v>
      </c>
      <c r="C143" s="153">
        <v>3899468</v>
      </c>
      <c r="D143" s="153">
        <v>-3899468</v>
      </c>
      <c r="E143" s="153">
        <v>0</v>
      </c>
      <c r="F143" s="153">
        <v>0</v>
      </c>
      <c r="G143" s="153">
        <v>0</v>
      </c>
      <c r="H143" s="153">
        <v>0</v>
      </c>
    </row>
    <row r="144" spans="1:8" s="141" customFormat="1">
      <c r="A144" s="149" t="s">
        <v>243</v>
      </c>
      <c r="B144" s="150" t="s">
        <v>244</v>
      </c>
      <c r="C144" s="153">
        <v>2594403140</v>
      </c>
      <c r="D144" s="153">
        <v>554606377.75999999</v>
      </c>
      <c r="E144" s="153">
        <v>3149009517.7600002</v>
      </c>
      <c r="F144" s="153">
        <v>3149009517.7600002</v>
      </c>
      <c r="G144" s="153">
        <v>3145012026.2800002</v>
      </c>
      <c r="H144" s="153">
        <v>0</v>
      </c>
    </row>
    <row r="145" spans="1:8" s="141" customFormat="1">
      <c r="A145" s="149" t="s">
        <v>245</v>
      </c>
      <c r="B145" s="150" t="s">
        <v>63</v>
      </c>
      <c r="C145" s="153">
        <v>109159136</v>
      </c>
      <c r="D145" s="153">
        <v>-109159136</v>
      </c>
      <c r="E145" s="153">
        <v>0</v>
      </c>
      <c r="F145" s="153">
        <v>0</v>
      </c>
      <c r="G145" s="153">
        <v>0</v>
      </c>
      <c r="H145" s="153">
        <v>0</v>
      </c>
    </row>
    <row r="146" spans="1:8" s="141" customFormat="1">
      <c r="A146" s="149" t="s">
        <v>246</v>
      </c>
      <c r="B146" s="150" t="s">
        <v>247</v>
      </c>
      <c r="C146" s="153">
        <v>3607623</v>
      </c>
      <c r="D146" s="153">
        <v>-1169102.8999999999</v>
      </c>
      <c r="E146" s="153">
        <v>2438520.1</v>
      </c>
      <c r="F146" s="153">
        <v>2438520.1</v>
      </c>
      <c r="G146" s="153">
        <v>2438520.1</v>
      </c>
      <c r="H146" s="153">
        <v>0</v>
      </c>
    </row>
    <row r="147" spans="1:8" s="141" customFormat="1">
      <c r="A147" s="149" t="s">
        <v>248</v>
      </c>
      <c r="B147" s="150" t="s">
        <v>71</v>
      </c>
      <c r="C147" s="153">
        <v>197163</v>
      </c>
      <c r="D147" s="153">
        <v>-197163</v>
      </c>
      <c r="E147" s="153">
        <v>0</v>
      </c>
      <c r="F147" s="153">
        <v>0</v>
      </c>
      <c r="G147" s="153">
        <v>0</v>
      </c>
      <c r="H147" s="153">
        <v>0</v>
      </c>
    </row>
    <row r="148" spans="1:8" s="141" customFormat="1">
      <c r="A148" s="149" t="s">
        <v>249</v>
      </c>
      <c r="B148" s="150" t="s">
        <v>250</v>
      </c>
      <c r="C148" s="153">
        <v>17400435</v>
      </c>
      <c r="D148" s="153">
        <v>-6251377.04</v>
      </c>
      <c r="E148" s="153">
        <v>11149057.960000001</v>
      </c>
      <c r="F148" s="153">
        <v>11149057.960000001</v>
      </c>
      <c r="G148" s="153">
        <v>11042850.039999999</v>
      </c>
      <c r="H148" s="153">
        <v>0</v>
      </c>
    </row>
    <row r="149" spans="1:8" s="141" customFormat="1" ht="13.15" customHeight="1">
      <c r="A149" s="149" t="s">
        <v>491</v>
      </c>
      <c r="B149" s="150" t="s">
        <v>492</v>
      </c>
      <c r="C149" s="153">
        <v>1063459</v>
      </c>
      <c r="D149" s="153">
        <v>-1063459</v>
      </c>
      <c r="E149" s="153">
        <v>0</v>
      </c>
      <c r="F149" s="153">
        <v>0</v>
      </c>
      <c r="G149" s="153">
        <v>0</v>
      </c>
      <c r="H149" s="153">
        <v>0</v>
      </c>
    </row>
    <row r="150" spans="1:8" s="141" customFormat="1">
      <c r="A150" s="149" t="s">
        <v>251</v>
      </c>
      <c r="B150" s="150" t="s">
        <v>252</v>
      </c>
      <c r="C150" s="153">
        <v>75558948</v>
      </c>
      <c r="D150" s="153">
        <v>-17740248.09</v>
      </c>
      <c r="E150" s="153">
        <v>57818699.909999996</v>
      </c>
      <c r="F150" s="153">
        <v>57818699.909999996</v>
      </c>
      <c r="G150" s="153">
        <v>57814694.409999996</v>
      </c>
      <c r="H150" s="153">
        <v>0</v>
      </c>
    </row>
    <row r="151" spans="1:8" s="141" customFormat="1">
      <c r="A151" s="149" t="s">
        <v>253</v>
      </c>
      <c r="B151" s="150" t="s">
        <v>101</v>
      </c>
      <c r="C151" s="153">
        <v>22568832</v>
      </c>
      <c r="D151" s="153">
        <v>-22568832</v>
      </c>
      <c r="E151" s="153">
        <v>0</v>
      </c>
      <c r="F151" s="153">
        <v>0</v>
      </c>
      <c r="G151" s="153">
        <v>0</v>
      </c>
      <c r="H151" s="153">
        <v>0</v>
      </c>
    </row>
    <row r="152" spans="1:8" s="141" customFormat="1" ht="20.25" customHeight="1">
      <c r="A152" s="149" t="s">
        <v>254</v>
      </c>
      <c r="B152" s="150" t="s">
        <v>255</v>
      </c>
      <c r="C152" s="153">
        <v>743913990</v>
      </c>
      <c r="D152" s="153">
        <v>104782545.86</v>
      </c>
      <c r="E152" s="153">
        <v>848696535.86000001</v>
      </c>
      <c r="F152" s="153">
        <v>848696535.86000001</v>
      </c>
      <c r="G152" s="153">
        <v>844055878.11000001</v>
      </c>
      <c r="H152" s="153">
        <v>0</v>
      </c>
    </row>
    <row r="153" spans="1:8" s="141" customFormat="1">
      <c r="A153" s="149" t="s">
        <v>256</v>
      </c>
      <c r="B153" s="150" t="s">
        <v>112</v>
      </c>
      <c r="C153" s="153">
        <v>68868838</v>
      </c>
      <c r="D153" s="153">
        <v>-68868838</v>
      </c>
      <c r="E153" s="153">
        <v>0</v>
      </c>
      <c r="F153" s="153">
        <v>0</v>
      </c>
      <c r="G153" s="153">
        <v>0</v>
      </c>
      <c r="H153" s="153">
        <v>0</v>
      </c>
    </row>
    <row r="154" spans="1:8" s="141" customFormat="1">
      <c r="A154" s="149" t="s">
        <v>257</v>
      </c>
      <c r="B154" s="150" t="s">
        <v>493</v>
      </c>
      <c r="C154" s="153">
        <v>8927345101</v>
      </c>
      <c r="D154" s="153">
        <v>727546596.96000004</v>
      </c>
      <c r="E154" s="153">
        <v>9654891697.9599991</v>
      </c>
      <c r="F154" s="153">
        <v>9654891697.9599991</v>
      </c>
      <c r="G154" s="153">
        <v>9651819576.6599998</v>
      </c>
      <c r="H154" s="153">
        <v>0</v>
      </c>
    </row>
    <row r="155" spans="1:8" s="141" customFormat="1" hidden="1">
      <c r="A155" s="149" t="s">
        <v>258</v>
      </c>
      <c r="B155" s="150" t="s">
        <v>259</v>
      </c>
      <c r="C155" s="153">
        <v>2228601996</v>
      </c>
      <c r="D155" s="153">
        <v>68338719.459999993</v>
      </c>
      <c r="E155" s="153">
        <v>2296940715.46</v>
      </c>
      <c r="F155" s="153">
        <v>2296940715.46</v>
      </c>
      <c r="G155" s="153">
        <v>2296940715.46</v>
      </c>
      <c r="H155" s="153">
        <v>0</v>
      </c>
    </row>
    <row r="156" spans="1:8" s="141" customFormat="1">
      <c r="A156" s="149" t="s">
        <v>260</v>
      </c>
      <c r="B156" s="150" t="s">
        <v>261</v>
      </c>
      <c r="C156" s="153">
        <v>257412464</v>
      </c>
      <c r="D156" s="153">
        <v>11726175.119999999</v>
      </c>
      <c r="E156" s="153">
        <v>269138639.12</v>
      </c>
      <c r="F156" s="153">
        <v>269138639.12</v>
      </c>
      <c r="G156" s="153">
        <v>269138639.12</v>
      </c>
      <c r="H156" s="153">
        <v>0</v>
      </c>
    </row>
    <row r="157" spans="1:8" s="141" customFormat="1">
      <c r="A157" s="149" t="s">
        <v>498</v>
      </c>
      <c r="B157" s="150" t="s">
        <v>499</v>
      </c>
      <c r="C157" s="153">
        <v>0</v>
      </c>
      <c r="D157" s="153">
        <v>106898033.09999999</v>
      </c>
      <c r="E157" s="153">
        <v>106898033.09999999</v>
      </c>
      <c r="F157" s="153">
        <v>106898033.09999999</v>
      </c>
      <c r="G157" s="153">
        <v>106898033.09999999</v>
      </c>
      <c r="H157" s="153">
        <v>0</v>
      </c>
    </row>
    <row r="158" spans="1:8" s="141" customFormat="1">
      <c r="A158" s="149" t="s">
        <v>262</v>
      </c>
      <c r="B158" s="150" t="s">
        <v>263</v>
      </c>
      <c r="C158" s="153">
        <v>4632589346</v>
      </c>
      <c r="D158" s="153">
        <v>435470854.06999999</v>
      </c>
      <c r="E158" s="153">
        <v>5068060200.0699997</v>
      </c>
      <c r="F158" s="153">
        <v>5068060200.0699997</v>
      </c>
      <c r="G158" s="153">
        <v>5068060200.0699997</v>
      </c>
      <c r="H158" s="153">
        <v>0</v>
      </c>
    </row>
    <row r="159" spans="1:8" s="141" customFormat="1" hidden="1">
      <c r="A159" s="149" t="s">
        <v>264</v>
      </c>
      <c r="B159" s="150" t="s">
        <v>191</v>
      </c>
      <c r="C159" s="153">
        <v>170085813</v>
      </c>
      <c r="D159" s="153">
        <v>406406213.67000002</v>
      </c>
      <c r="E159" s="153">
        <v>576492026.66999996</v>
      </c>
      <c r="F159" s="153">
        <v>576492026.66999996</v>
      </c>
      <c r="G159" s="153">
        <v>574862275.85000002</v>
      </c>
      <c r="H159" s="153">
        <v>0</v>
      </c>
    </row>
    <row r="160" spans="1:8" s="141" customFormat="1">
      <c r="A160" s="149" t="s">
        <v>265</v>
      </c>
      <c r="B160" s="150" t="s">
        <v>187</v>
      </c>
      <c r="C160" s="153">
        <v>20315301</v>
      </c>
      <c r="D160" s="153">
        <v>-12463984.630000001</v>
      </c>
      <c r="E160" s="153">
        <v>7851316.3700000001</v>
      </c>
      <c r="F160" s="153">
        <v>7851316.3700000001</v>
      </c>
      <c r="G160" s="153">
        <v>7851316.3700000001</v>
      </c>
      <c r="H160" s="153">
        <v>0</v>
      </c>
    </row>
    <row r="161" spans="1:8" s="141" customFormat="1">
      <c r="A161" s="149" t="s">
        <v>494</v>
      </c>
      <c r="B161" s="150" t="s">
        <v>495</v>
      </c>
      <c r="C161" s="153">
        <v>0</v>
      </c>
      <c r="D161" s="153">
        <v>963395021.95000005</v>
      </c>
      <c r="E161" s="153">
        <v>963395021.95000005</v>
      </c>
      <c r="F161" s="153">
        <v>963395021.95000005</v>
      </c>
      <c r="G161" s="153">
        <v>963395021.95000005</v>
      </c>
      <c r="H161" s="153">
        <v>0</v>
      </c>
    </row>
    <row r="162" spans="1:8" s="141" customFormat="1">
      <c r="A162" s="147" t="s">
        <v>266</v>
      </c>
      <c r="B162" s="148" t="s">
        <v>267</v>
      </c>
      <c r="C162" s="152">
        <v>1650046747</v>
      </c>
      <c r="D162" s="152">
        <v>485188126.44</v>
      </c>
      <c r="E162" s="152">
        <v>2135234873.4400001</v>
      </c>
      <c r="F162" s="152">
        <v>2135234873.4400001</v>
      </c>
      <c r="G162" s="152">
        <v>2134142572.24</v>
      </c>
      <c r="H162" s="152">
        <v>0</v>
      </c>
    </row>
    <row r="163" spans="1:8" s="141" customFormat="1">
      <c r="A163" s="147" t="s">
        <v>268</v>
      </c>
      <c r="B163" s="148" t="s">
        <v>267</v>
      </c>
      <c r="C163" s="152">
        <v>1650046747</v>
      </c>
      <c r="D163" s="152">
        <v>485188126.44</v>
      </c>
      <c r="E163" s="152">
        <v>2135234873.4400001</v>
      </c>
      <c r="F163" s="152">
        <v>2135234873.4400001</v>
      </c>
      <c r="G163" s="152">
        <v>2134142572.24</v>
      </c>
      <c r="H163" s="152">
        <v>0</v>
      </c>
    </row>
    <row r="164" spans="1:8" s="141" customFormat="1">
      <c r="A164" s="154" t="s">
        <v>269</v>
      </c>
      <c r="B164" s="155" t="s">
        <v>270</v>
      </c>
      <c r="C164" s="156">
        <v>6547705</v>
      </c>
      <c r="D164" s="156">
        <v>1290736.8400000001</v>
      </c>
      <c r="E164" s="156">
        <v>7838441.8399999999</v>
      </c>
      <c r="F164" s="156">
        <v>7838441.8399999999</v>
      </c>
      <c r="G164" s="156">
        <v>7838441.8399999999</v>
      </c>
      <c r="H164" s="156">
        <v>0</v>
      </c>
    </row>
    <row r="165" spans="1:8" s="141" customFormat="1">
      <c r="A165" s="149" t="s">
        <v>271</v>
      </c>
      <c r="B165" s="150" t="s">
        <v>272</v>
      </c>
      <c r="C165" s="153">
        <v>44093338</v>
      </c>
      <c r="D165" s="153">
        <v>10970521.77</v>
      </c>
      <c r="E165" s="153">
        <v>55063859.770000003</v>
      </c>
      <c r="F165" s="153">
        <v>55063859.770000003</v>
      </c>
      <c r="G165" s="153">
        <v>55063859.770000003</v>
      </c>
      <c r="H165" s="153">
        <v>0</v>
      </c>
    </row>
    <row r="166" spans="1:8" s="141" customFormat="1">
      <c r="A166" s="149" t="s">
        <v>273</v>
      </c>
      <c r="B166" s="150" t="s">
        <v>274</v>
      </c>
      <c r="C166" s="153">
        <v>359870705</v>
      </c>
      <c r="D166" s="153">
        <v>15671496.33</v>
      </c>
      <c r="E166" s="153">
        <v>375542201.32999998</v>
      </c>
      <c r="F166" s="153">
        <v>375542201.32999998</v>
      </c>
      <c r="G166" s="153">
        <v>374978545.97000003</v>
      </c>
      <c r="H166" s="153">
        <v>0</v>
      </c>
    </row>
    <row r="167" spans="1:8" s="141" customFormat="1">
      <c r="A167" s="149" t="s">
        <v>275</v>
      </c>
      <c r="B167" s="150" t="s">
        <v>276</v>
      </c>
      <c r="C167" s="153">
        <v>1101405545</v>
      </c>
      <c r="D167" s="153">
        <v>452128358.60000002</v>
      </c>
      <c r="E167" s="153">
        <v>1553533903.5999999</v>
      </c>
      <c r="F167" s="153">
        <v>1553533903.5999999</v>
      </c>
      <c r="G167" s="153">
        <v>1553533903.5999999</v>
      </c>
      <c r="H167" s="153">
        <v>0</v>
      </c>
    </row>
    <row r="168" spans="1:8" s="141" customFormat="1">
      <c r="A168" s="149" t="s">
        <v>277</v>
      </c>
      <c r="B168" s="150" t="s">
        <v>278</v>
      </c>
      <c r="C168" s="153">
        <v>120000000</v>
      </c>
      <c r="D168" s="153">
        <v>23256466.899999999</v>
      </c>
      <c r="E168" s="153">
        <v>143256466.90000001</v>
      </c>
      <c r="F168" s="153">
        <v>143256466.90000001</v>
      </c>
      <c r="G168" s="153">
        <v>142727821.06</v>
      </c>
      <c r="H168" s="153">
        <v>0</v>
      </c>
    </row>
    <row r="169" spans="1:8" s="141" customFormat="1">
      <c r="A169" s="149" t="s">
        <v>279</v>
      </c>
      <c r="B169" s="150" t="s">
        <v>219</v>
      </c>
      <c r="C169" s="153">
        <v>18129454</v>
      </c>
      <c r="D169" s="153">
        <v>-18129454</v>
      </c>
      <c r="E169" s="153">
        <v>0</v>
      </c>
      <c r="F169" s="153">
        <v>0</v>
      </c>
      <c r="G169" s="153">
        <v>0</v>
      </c>
      <c r="H169" s="153">
        <v>0</v>
      </c>
    </row>
    <row r="170" spans="1:8" s="141" customFormat="1">
      <c r="A170" s="7"/>
      <c r="B170" s="151"/>
      <c r="C170" s="8"/>
      <c r="D170" s="8"/>
      <c r="E170" s="8"/>
      <c r="F170" s="8"/>
      <c r="G170" s="8"/>
      <c r="H170" s="8"/>
    </row>
    <row r="171" spans="1:8">
      <c r="A171" s="9"/>
      <c r="B171" s="10" t="s">
        <v>12</v>
      </c>
      <c r="C171" s="13">
        <f>C17+C128+C131+C139+C162+C125</f>
        <v>43130436529</v>
      </c>
      <c r="D171" s="13">
        <f t="shared" ref="D171:G171" si="0">D17+D128+D131+D139+D162+D125</f>
        <v>4590786509.7199993</v>
      </c>
      <c r="E171" s="13">
        <f t="shared" si="0"/>
        <v>47721223038.720001</v>
      </c>
      <c r="F171" s="13">
        <f t="shared" si="0"/>
        <v>47721223038.720001</v>
      </c>
      <c r="G171" s="13">
        <f t="shared" si="0"/>
        <v>47473393756.919991</v>
      </c>
      <c r="H171" s="13">
        <f t="shared" ref="H171" si="1">SUM(H12:H52)</f>
        <v>0</v>
      </c>
    </row>
  </sheetData>
  <mergeCells count="9">
    <mergeCell ref="C8:G8"/>
    <mergeCell ref="H8:H9"/>
    <mergeCell ref="A5:H5"/>
    <mergeCell ref="A1:H1"/>
    <mergeCell ref="A2:H2"/>
    <mergeCell ref="A3:H3"/>
    <mergeCell ref="A4:H4"/>
    <mergeCell ref="A6:H6"/>
    <mergeCell ref="A8:B10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VQ20"/>
  <sheetViews>
    <sheetView workbookViewId="0">
      <selection activeCell="IZ15" sqref="IZ15"/>
    </sheetView>
  </sheetViews>
  <sheetFormatPr baseColWidth="10" defaultColWidth="0" defaultRowHeight="15" customHeight="1" zeroHeight="1"/>
  <cols>
    <col min="1" max="1" width="8.85546875" customWidth="1"/>
    <col min="2" max="2" width="19.42578125" customWidth="1"/>
    <col min="3" max="8" width="15.5703125" customWidth="1"/>
    <col min="9" max="9" width="2.7109375" customWidth="1"/>
    <col min="11" max="255" width="11.42578125" hidden="1"/>
    <col min="256" max="256" width="2.7109375" customWidth="1"/>
    <col min="257" max="257" width="8.85546875" customWidth="1"/>
    <col min="258" max="258" width="15.28515625" customWidth="1"/>
    <col min="259" max="264" width="21.140625" customWidth="1"/>
    <col min="265" max="265" width="2.7109375" customWidth="1"/>
    <col min="266" max="511" width="11.42578125" hidden="1"/>
    <col min="512" max="512" width="2.7109375" customWidth="1"/>
    <col min="513" max="513" width="8.85546875" customWidth="1"/>
    <col min="514" max="514" width="15.28515625" customWidth="1"/>
    <col min="515" max="520" width="21.140625" customWidth="1"/>
    <col min="521" max="521" width="2.7109375" customWidth="1"/>
    <col min="522" max="767" width="11.42578125" hidden="1"/>
    <col min="768" max="768" width="2.7109375" customWidth="1"/>
    <col min="769" max="769" width="8.85546875" customWidth="1"/>
    <col min="770" max="770" width="15.28515625" customWidth="1"/>
    <col min="771" max="776" width="21.140625" customWidth="1"/>
    <col min="777" max="777" width="2.7109375" customWidth="1"/>
    <col min="778" max="1023" width="11.42578125" hidden="1"/>
    <col min="1024" max="1024" width="2.7109375" customWidth="1"/>
    <col min="1025" max="1025" width="8.85546875" customWidth="1"/>
    <col min="1026" max="1026" width="15.28515625" customWidth="1"/>
    <col min="1027" max="1032" width="21.140625" customWidth="1"/>
    <col min="1033" max="1033" width="2.7109375" customWidth="1"/>
    <col min="1034" max="1279" width="11.42578125" hidden="1"/>
    <col min="1280" max="1280" width="2.7109375" customWidth="1"/>
    <col min="1281" max="1281" width="8.85546875" customWidth="1"/>
    <col min="1282" max="1282" width="15.28515625" customWidth="1"/>
    <col min="1283" max="1288" width="21.140625" customWidth="1"/>
    <col min="1289" max="1289" width="2.7109375" customWidth="1"/>
    <col min="1290" max="1535" width="11.42578125" hidden="1"/>
    <col min="1536" max="1536" width="2.7109375" customWidth="1"/>
    <col min="1537" max="1537" width="8.85546875" customWidth="1"/>
    <col min="1538" max="1538" width="15.28515625" customWidth="1"/>
    <col min="1539" max="1544" width="21.140625" customWidth="1"/>
    <col min="1545" max="1545" width="2.7109375" customWidth="1"/>
    <col min="1546" max="1791" width="11.42578125" hidden="1"/>
    <col min="1792" max="1792" width="2.7109375" customWidth="1"/>
    <col min="1793" max="1793" width="8.85546875" customWidth="1"/>
    <col min="1794" max="1794" width="15.28515625" customWidth="1"/>
    <col min="1795" max="1800" width="21.140625" customWidth="1"/>
    <col min="1801" max="1801" width="2.7109375" customWidth="1"/>
    <col min="1802" max="2047" width="11.42578125" hidden="1"/>
    <col min="2048" max="2048" width="2.7109375" customWidth="1"/>
    <col min="2049" max="2049" width="8.85546875" customWidth="1"/>
    <col min="2050" max="2050" width="15.28515625" customWidth="1"/>
    <col min="2051" max="2056" width="21.140625" customWidth="1"/>
    <col min="2057" max="2057" width="2.7109375" customWidth="1"/>
    <col min="2058" max="2303" width="11.42578125" hidden="1"/>
    <col min="2304" max="2304" width="2.7109375" customWidth="1"/>
    <col min="2305" max="2305" width="8.85546875" customWidth="1"/>
    <col min="2306" max="2306" width="15.28515625" customWidth="1"/>
    <col min="2307" max="2312" width="21.140625" customWidth="1"/>
    <col min="2313" max="2313" width="2.7109375" customWidth="1"/>
    <col min="2314" max="2559" width="11.42578125" hidden="1"/>
    <col min="2560" max="2560" width="2.7109375" customWidth="1"/>
    <col min="2561" max="2561" width="8.85546875" customWidth="1"/>
    <col min="2562" max="2562" width="15.28515625" customWidth="1"/>
    <col min="2563" max="2568" width="21.140625" customWidth="1"/>
    <col min="2569" max="2569" width="2.7109375" customWidth="1"/>
    <col min="2570" max="2815" width="11.42578125" hidden="1"/>
    <col min="2816" max="2816" width="2.7109375" customWidth="1"/>
    <col min="2817" max="2817" width="8.85546875" customWidth="1"/>
    <col min="2818" max="2818" width="15.28515625" customWidth="1"/>
    <col min="2819" max="2824" width="21.140625" customWidth="1"/>
    <col min="2825" max="2825" width="2.7109375" customWidth="1"/>
    <col min="2826" max="3071" width="11.42578125" hidden="1"/>
    <col min="3072" max="3072" width="2.7109375" customWidth="1"/>
    <col min="3073" max="3073" width="8.85546875" customWidth="1"/>
    <col min="3074" max="3074" width="15.28515625" customWidth="1"/>
    <col min="3075" max="3080" width="21.140625" customWidth="1"/>
    <col min="3081" max="3081" width="2.7109375" customWidth="1"/>
    <col min="3082" max="3327" width="11.42578125" hidden="1"/>
    <col min="3328" max="3328" width="2.7109375" customWidth="1"/>
    <col min="3329" max="3329" width="8.85546875" customWidth="1"/>
    <col min="3330" max="3330" width="15.28515625" customWidth="1"/>
    <col min="3331" max="3336" width="21.140625" customWidth="1"/>
    <col min="3337" max="3337" width="2.7109375" customWidth="1"/>
    <col min="3338" max="3583" width="11.42578125" hidden="1"/>
    <col min="3584" max="3584" width="2.7109375" customWidth="1"/>
    <col min="3585" max="3585" width="8.85546875" customWidth="1"/>
    <col min="3586" max="3586" width="15.28515625" customWidth="1"/>
    <col min="3587" max="3592" width="21.140625" customWidth="1"/>
    <col min="3593" max="3593" width="2.7109375" customWidth="1"/>
    <col min="3594" max="3839" width="11.42578125" hidden="1"/>
    <col min="3840" max="3840" width="2.7109375" customWidth="1"/>
    <col min="3841" max="3841" width="8.85546875" customWidth="1"/>
    <col min="3842" max="3842" width="15.28515625" customWidth="1"/>
    <col min="3843" max="3848" width="21.140625" customWidth="1"/>
    <col min="3849" max="3849" width="2.7109375" customWidth="1"/>
    <col min="3850" max="4095" width="11.42578125" hidden="1"/>
    <col min="4096" max="4096" width="2.7109375" customWidth="1"/>
    <col min="4097" max="4097" width="8.85546875" customWidth="1"/>
    <col min="4098" max="4098" width="15.28515625" customWidth="1"/>
    <col min="4099" max="4104" width="21.140625" customWidth="1"/>
    <col min="4105" max="4105" width="2.7109375" customWidth="1"/>
    <col min="4106" max="4351" width="11.42578125" hidden="1"/>
    <col min="4352" max="4352" width="2.7109375" customWidth="1"/>
    <col min="4353" max="4353" width="8.85546875" customWidth="1"/>
    <col min="4354" max="4354" width="15.28515625" customWidth="1"/>
    <col min="4355" max="4360" width="21.140625" customWidth="1"/>
    <col min="4361" max="4361" width="2.7109375" customWidth="1"/>
    <col min="4362" max="4607" width="11.42578125" hidden="1"/>
    <col min="4608" max="4608" width="2.7109375" customWidth="1"/>
    <col min="4609" max="4609" width="8.85546875" customWidth="1"/>
    <col min="4610" max="4610" width="15.28515625" customWidth="1"/>
    <col min="4611" max="4616" width="21.140625" customWidth="1"/>
    <col min="4617" max="4617" width="2.7109375" customWidth="1"/>
    <col min="4618" max="4863" width="11.42578125" hidden="1"/>
    <col min="4864" max="4864" width="2.7109375" customWidth="1"/>
    <col min="4865" max="4865" width="8.85546875" customWidth="1"/>
    <col min="4866" max="4866" width="15.28515625" customWidth="1"/>
    <col min="4867" max="4872" width="21.140625" customWidth="1"/>
    <col min="4873" max="4873" width="2.7109375" customWidth="1"/>
    <col min="4874" max="5119" width="11.42578125" hidden="1"/>
    <col min="5120" max="5120" width="2.7109375" customWidth="1"/>
    <col min="5121" max="5121" width="8.85546875" customWidth="1"/>
    <col min="5122" max="5122" width="15.28515625" customWidth="1"/>
    <col min="5123" max="5128" width="21.140625" customWidth="1"/>
    <col min="5129" max="5129" width="2.7109375" customWidth="1"/>
    <col min="5130" max="5375" width="11.42578125" hidden="1"/>
    <col min="5376" max="5376" width="2.7109375" customWidth="1"/>
    <col min="5377" max="5377" width="8.85546875" customWidth="1"/>
    <col min="5378" max="5378" width="15.28515625" customWidth="1"/>
    <col min="5379" max="5384" width="21.140625" customWidth="1"/>
    <col min="5385" max="5385" width="2.7109375" customWidth="1"/>
    <col min="5386" max="5631" width="11.42578125" hidden="1"/>
    <col min="5632" max="5632" width="2.7109375" customWidth="1"/>
    <col min="5633" max="5633" width="8.85546875" customWidth="1"/>
    <col min="5634" max="5634" width="15.28515625" customWidth="1"/>
    <col min="5635" max="5640" width="21.140625" customWidth="1"/>
    <col min="5641" max="5641" width="2.7109375" customWidth="1"/>
    <col min="5642" max="5887" width="11.42578125" hidden="1"/>
    <col min="5888" max="5888" width="2.7109375" customWidth="1"/>
    <col min="5889" max="5889" width="8.85546875" customWidth="1"/>
    <col min="5890" max="5890" width="15.28515625" customWidth="1"/>
    <col min="5891" max="5896" width="21.140625" customWidth="1"/>
    <col min="5897" max="5897" width="2.7109375" customWidth="1"/>
    <col min="5898" max="6143" width="11.42578125" hidden="1"/>
    <col min="6144" max="6144" width="2.7109375" customWidth="1"/>
    <col min="6145" max="6145" width="8.85546875" customWidth="1"/>
    <col min="6146" max="6146" width="15.28515625" customWidth="1"/>
    <col min="6147" max="6152" width="21.140625" customWidth="1"/>
    <col min="6153" max="6153" width="2.7109375" customWidth="1"/>
    <col min="6154" max="6399" width="11.42578125" hidden="1"/>
    <col min="6400" max="6400" width="2.7109375" customWidth="1"/>
    <col min="6401" max="6401" width="8.85546875" customWidth="1"/>
    <col min="6402" max="6402" width="15.28515625" customWidth="1"/>
    <col min="6403" max="6408" width="21.140625" customWidth="1"/>
    <col min="6409" max="6409" width="2.7109375" customWidth="1"/>
    <col min="6410" max="6655" width="11.42578125" hidden="1"/>
    <col min="6656" max="6656" width="2.7109375" customWidth="1"/>
    <col min="6657" max="6657" width="8.85546875" customWidth="1"/>
    <col min="6658" max="6658" width="15.28515625" customWidth="1"/>
    <col min="6659" max="6664" width="21.140625" customWidth="1"/>
    <col min="6665" max="6665" width="2.7109375" customWidth="1"/>
    <col min="6666" max="6911" width="11.42578125" hidden="1"/>
    <col min="6912" max="6912" width="2.7109375" customWidth="1"/>
    <col min="6913" max="6913" width="8.85546875" customWidth="1"/>
    <col min="6914" max="6914" width="15.28515625" customWidth="1"/>
    <col min="6915" max="6920" width="21.140625" customWidth="1"/>
    <col min="6921" max="6921" width="2.7109375" customWidth="1"/>
    <col min="6922" max="7167" width="11.42578125" hidden="1"/>
    <col min="7168" max="7168" width="2.7109375" customWidth="1"/>
    <col min="7169" max="7169" width="8.85546875" customWidth="1"/>
    <col min="7170" max="7170" width="15.28515625" customWidth="1"/>
    <col min="7171" max="7176" width="21.140625" customWidth="1"/>
    <col min="7177" max="7177" width="2.7109375" customWidth="1"/>
    <col min="7178" max="7423" width="11.42578125" hidden="1"/>
    <col min="7424" max="7424" width="2.7109375" customWidth="1"/>
    <col min="7425" max="7425" width="8.85546875" customWidth="1"/>
    <col min="7426" max="7426" width="15.28515625" customWidth="1"/>
    <col min="7427" max="7432" width="21.140625" customWidth="1"/>
    <col min="7433" max="7433" width="2.7109375" customWidth="1"/>
    <col min="7434" max="7679" width="11.42578125" hidden="1"/>
    <col min="7680" max="7680" width="2.7109375" customWidth="1"/>
    <col min="7681" max="7681" width="8.85546875" customWidth="1"/>
    <col min="7682" max="7682" width="15.28515625" customWidth="1"/>
    <col min="7683" max="7688" width="21.140625" customWidth="1"/>
    <col min="7689" max="7689" width="2.7109375" customWidth="1"/>
    <col min="7690" max="7935" width="11.42578125" hidden="1"/>
    <col min="7936" max="7936" width="2.7109375" customWidth="1"/>
    <col min="7937" max="7937" width="8.85546875" customWidth="1"/>
    <col min="7938" max="7938" width="15.28515625" customWidth="1"/>
    <col min="7939" max="7944" width="21.140625" customWidth="1"/>
    <col min="7945" max="7945" width="2.7109375" customWidth="1"/>
    <col min="7946" max="8191" width="11.42578125" hidden="1"/>
    <col min="8192" max="8192" width="2.7109375" customWidth="1"/>
    <col min="8193" max="8193" width="8.85546875" customWidth="1"/>
    <col min="8194" max="8194" width="15.28515625" customWidth="1"/>
    <col min="8195" max="8200" width="21.140625" customWidth="1"/>
    <col min="8201" max="8201" width="2.7109375" customWidth="1"/>
    <col min="8202" max="8447" width="11.42578125" hidden="1"/>
    <col min="8448" max="8448" width="2.7109375" customWidth="1"/>
    <col min="8449" max="8449" width="8.85546875" customWidth="1"/>
    <col min="8450" max="8450" width="15.28515625" customWidth="1"/>
    <col min="8451" max="8456" width="21.140625" customWidth="1"/>
    <col min="8457" max="8457" width="2.7109375" customWidth="1"/>
    <col min="8458" max="8703" width="11.42578125" hidden="1"/>
    <col min="8704" max="8704" width="2.7109375" customWidth="1"/>
    <col min="8705" max="8705" width="8.85546875" customWidth="1"/>
    <col min="8706" max="8706" width="15.28515625" customWidth="1"/>
    <col min="8707" max="8712" width="21.140625" customWidth="1"/>
    <col min="8713" max="8713" width="2.7109375" customWidth="1"/>
    <col min="8714" max="8959" width="11.42578125" hidden="1"/>
    <col min="8960" max="8960" width="2.7109375" customWidth="1"/>
    <col min="8961" max="8961" width="8.85546875" customWidth="1"/>
    <col min="8962" max="8962" width="15.28515625" customWidth="1"/>
    <col min="8963" max="8968" width="21.140625" customWidth="1"/>
    <col min="8969" max="8969" width="2.7109375" customWidth="1"/>
    <col min="8970" max="9215" width="11.42578125" hidden="1"/>
    <col min="9216" max="9216" width="2.7109375" customWidth="1"/>
    <col min="9217" max="9217" width="8.85546875" customWidth="1"/>
    <col min="9218" max="9218" width="15.28515625" customWidth="1"/>
    <col min="9219" max="9224" width="21.140625" customWidth="1"/>
    <col min="9225" max="9225" width="2.7109375" customWidth="1"/>
    <col min="9226" max="9471" width="11.42578125" hidden="1"/>
    <col min="9472" max="9472" width="2.7109375" customWidth="1"/>
    <col min="9473" max="9473" width="8.85546875" customWidth="1"/>
    <col min="9474" max="9474" width="15.28515625" customWidth="1"/>
    <col min="9475" max="9480" width="21.140625" customWidth="1"/>
    <col min="9481" max="9481" width="2.7109375" customWidth="1"/>
    <col min="9482" max="9727" width="11.42578125" hidden="1"/>
    <col min="9728" max="9728" width="2.7109375" customWidth="1"/>
    <col min="9729" max="9729" width="8.85546875" customWidth="1"/>
    <col min="9730" max="9730" width="15.28515625" customWidth="1"/>
    <col min="9731" max="9736" width="21.140625" customWidth="1"/>
    <col min="9737" max="9737" width="2.7109375" customWidth="1"/>
    <col min="9738" max="9983" width="11.42578125" hidden="1"/>
    <col min="9984" max="9984" width="2.7109375" customWidth="1"/>
    <col min="9985" max="9985" width="8.85546875" customWidth="1"/>
    <col min="9986" max="9986" width="15.28515625" customWidth="1"/>
    <col min="9987" max="9992" width="21.140625" customWidth="1"/>
    <col min="9993" max="9993" width="2.7109375" customWidth="1"/>
    <col min="9994" max="10239" width="11.42578125" hidden="1"/>
    <col min="10240" max="10240" width="2.7109375" customWidth="1"/>
    <col min="10241" max="10241" width="8.85546875" customWidth="1"/>
    <col min="10242" max="10242" width="15.28515625" customWidth="1"/>
    <col min="10243" max="10248" width="21.140625" customWidth="1"/>
    <col min="10249" max="10249" width="2.7109375" customWidth="1"/>
    <col min="10250" max="10495" width="11.42578125" hidden="1"/>
    <col min="10496" max="10496" width="2.7109375" customWidth="1"/>
    <col min="10497" max="10497" width="8.85546875" customWidth="1"/>
    <col min="10498" max="10498" width="15.28515625" customWidth="1"/>
    <col min="10499" max="10504" width="21.140625" customWidth="1"/>
    <col min="10505" max="10505" width="2.7109375" customWidth="1"/>
    <col min="10506" max="10751" width="11.42578125" hidden="1"/>
    <col min="10752" max="10752" width="2.7109375" customWidth="1"/>
    <col min="10753" max="10753" width="8.85546875" customWidth="1"/>
    <col min="10754" max="10754" width="15.28515625" customWidth="1"/>
    <col min="10755" max="10760" width="21.140625" customWidth="1"/>
    <col min="10761" max="10761" width="2.7109375" customWidth="1"/>
    <col min="10762" max="11007" width="11.42578125" hidden="1"/>
    <col min="11008" max="11008" width="2.7109375" customWidth="1"/>
    <col min="11009" max="11009" width="8.85546875" customWidth="1"/>
    <col min="11010" max="11010" width="15.28515625" customWidth="1"/>
    <col min="11011" max="11016" width="21.140625" customWidth="1"/>
    <col min="11017" max="11017" width="2.7109375" customWidth="1"/>
    <col min="11018" max="11263" width="11.42578125" hidden="1"/>
    <col min="11264" max="11264" width="2.7109375" customWidth="1"/>
    <col min="11265" max="11265" width="8.85546875" customWidth="1"/>
    <col min="11266" max="11266" width="15.28515625" customWidth="1"/>
    <col min="11267" max="11272" width="21.140625" customWidth="1"/>
    <col min="11273" max="11273" width="2.7109375" customWidth="1"/>
    <col min="11274" max="11519" width="11.42578125" hidden="1"/>
    <col min="11520" max="11520" width="2.7109375" customWidth="1"/>
    <col min="11521" max="11521" width="8.85546875" customWidth="1"/>
    <col min="11522" max="11522" width="15.28515625" customWidth="1"/>
    <col min="11523" max="11528" width="21.140625" customWidth="1"/>
    <col min="11529" max="11529" width="2.7109375" customWidth="1"/>
    <col min="11530" max="11775" width="11.42578125" hidden="1"/>
    <col min="11776" max="11776" width="2.7109375" customWidth="1"/>
    <col min="11777" max="11777" width="8.85546875" customWidth="1"/>
    <col min="11778" max="11778" width="15.28515625" customWidth="1"/>
    <col min="11779" max="11784" width="21.140625" customWidth="1"/>
    <col min="11785" max="11785" width="2.7109375" customWidth="1"/>
    <col min="11786" max="12031" width="11.42578125" hidden="1"/>
    <col min="12032" max="12032" width="2.7109375" customWidth="1"/>
    <col min="12033" max="12033" width="8.85546875" customWidth="1"/>
    <col min="12034" max="12034" width="15.28515625" customWidth="1"/>
    <col min="12035" max="12040" width="21.140625" customWidth="1"/>
    <col min="12041" max="12041" width="2.7109375" customWidth="1"/>
    <col min="12042" max="12287" width="11.42578125" hidden="1"/>
    <col min="12288" max="12288" width="2.7109375" customWidth="1"/>
    <col min="12289" max="12289" width="8.85546875" customWidth="1"/>
    <col min="12290" max="12290" width="15.28515625" customWidth="1"/>
    <col min="12291" max="12296" width="21.140625" customWidth="1"/>
    <col min="12297" max="12297" width="2.7109375" customWidth="1"/>
    <col min="12298" max="12543" width="11.42578125" hidden="1"/>
    <col min="12544" max="12544" width="2.7109375" customWidth="1"/>
    <col min="12545" max="12545" width="8.85546875" customWidth="1"/>
    <col min="12546" max="12546" width="15.28515625" customWidth="1"/>
    <col min="12547" max="12552" width="21.140625" customWidth="1"/>
    <col min="12553" max="12553" width="2.7109375" customWidth="1"/>
    <col min="12554" max="12799" width="11.42578125" hidden="1"/>
    <col min="12800" max="12800" width="2.7109375" customWidth="1"/>
    <col min="12801" max="12801" width="8.85546875" customWidth="1"/>
    <col min="12802" max="12802" width="15.28515625" customWidth="1"/>
    <col min="12803" max="12808" width="21.140625" customWidth="1"/>
    <col min="12809" max="12809" width="2.7109375" customWidth="1"/>
    <col min="12810" max="13055" width="11.42578125" hidden="1"/>
    <col min="13056" max="13056" width="2.7109375" customWidth="1"/>
    <col min="13057" max="13057" width="8.85546875" customWidth="1"/>
    <col min="13058" max="13058" width="15.28515625" customWidth="1"/>
    <col min="13059" max="13064" width="21.140625" customWidth="1"/>
    <col min="13065" max="13065" width="2.7109375" customWidth="1"/>
    <col min="13066" max="13311" width="11.42578125" hidden="1"/>
    <col min="13312" max="13312" width="2.7109375" customWidth="1"/>
    <col min="13313" max="13313" width="8.85546875" customWidth="1"/>
    <col min="13314" max="13314" width="15.28515625" customWidth="1"/>
    <col min="13315" max="13320" width="21.140625" customWidth="1"/>
    <col min="13321" max="13321" width="2.7109375" customWidth="1"/>
    <col min="13322" max="13567" width="11.42578125" hidden="1"/>
    <col min="13568" max="13568" width="2.7109375" customWidth="1"/>
    <col min="13569" max="13569" width="8.85546875" customWidth="1"/>
    <col min="13570" max="13570" width="15.28515625" customWidth="1"/>
    <col min="13571" max="13576" width="21.140625" customWidth="1"/>
    <col min="13577" max="13577" width="2.7109375" customWidth="1"/>
    <col min="13578" max="13823" width="11.42578125" hidden="1"/>
    <col min="13824" max="13824" width="2.7109375" customWidth="1"/>
    <col min="13825" max="13825" width="8.85546875" customWidth="1"/>
    <col min="13826" max="13826" width="15.28515625" customWidth="1"/>
    <col min="13827" max="13832" width="21.140625" customWidth="1"/>
    <col min="13833" max="13833" width="2.7109375" customWidth="1"/>
    <col min="13834" max="14079" width="11.42578125" hidden="1"/>
    <col min="14080" max="14080" width="2.7109375" customWidth="1"/>
    <col min="14081" max="14081" width="8.85546875" customWidth="1"/>
    <col min="14082" max="14082" width="15.28515625" customWidth="1"/>
    <col min="14083" max="14088" width="21.140625" customWidth="1"/>
    <col min="14089" max="14089" width="2.7109375" customWidth="1"/>
    <col min="14090" max="14335" width="11.42578125" hidden="1"/>
    <col min="14336" max="14336" width="2.7109375" customWidth="1"/>
    <col min="14337" max="14337" width="8.85546875" customWidth="1"/>
    <col min="14338" max="14338" width="15.28515625" customWidth="1"/>
    <col min="14339" max="14344" width="21.140625" customWidth="1"/>
    <col min="14345" max="14345" width="2.7109375" customWidth="1"/>
    <col min="14346" max="14591" width="11.42578125" hidden="1"/>
    <col min="14592" max="14592" width="2.7109375" customWidth="1"/>
    <col min="14593" max="14593" width="8.85546875" customWidth="1"/>
    <col min="14594" max="14594" width="15.28515625" customWidth="1"/>
    <col min="14595" max="14600" width="21.140625" customWidth="1"/>
    <col min="14601" max="14601" width="2.7109375" customWidth="1"/>
    <col min="14602" max="14847" width="11.42578125" hidden="1"/>
    <col min="14848" max="14848" width="2.7109375" customWidth="1"/>
    <col min="14849" max="14849" width="8.85546875" customWidth="1"/>
    <col min="14850" max="14850" width="15.28515625" customWidth="1"/>
    <col min="14851" max="14856" width="21.140625" customWidth="1"/>
    <col min="14857" max="14857" width="2.7109375" customWidth="1"/>
    <col min="14858" max="15103" width="11.42578125" hidden="1"/>
    <col min="15104" max="15104" width="2.7109375" customWidth="1"/>
    <col min="15105" max="15105" width="8.85546875" customWidth="1"/>
    <col min="15106" max="15106" width="15.28515625" customWidth="1"/>
    <col min="15107" max="15112" width="21.140625" customWidth="1"/>
    <col min="15113" max="15113" width="2.7109375" customWidth="1"/>
    <col min="15114" max="15359" width="11.42578125" hidden="1"/>
    <col min="15360" max="15360" width="2.7109375" customWidth="1"/>
    <col min="15361" max="15361" width="8.85546875" customWidth="1"/>
    <col min="15362" max="15362" width="15.28515625" customWidth="1"/>
    <col min="15363" max="15368" width="21.140625" customWidth="1"/>
    <col min="15369" max="15369" width="2.7109375" customWidth="1"/>
    <col min="15370" max="15615" width="11.42578125" hidden="1"/>
    <col min="15616" max="15616" width="2.7109375" customWidth="1"/>
    <col min="15617" max="15617" width="8.85546875" customWidth="1"/>
    <col min="15618" max="15618" width="15.28515625" customWidth="1"/>
    <col min="15619" max="15624" width="21.140625" customWidth="1"/>
    <col min="15625" max="15625" width="2.7109375" customWidth="1"/>
    <col min="15626" max="15871" width="11.42578125" hidden="1"/>
    <col min="15872" max="15872" width="2.7109375" customWidth="1"/>
    <col min="15873" max="15873" width="8.85546875" customWidth="1"/>
    <col min="15874" max="15874" width="15.28515625" customWidth="1"/>
    <col min="15875" max="15880" width="21.140625" customWidth="1"/>
    <col min="15881" max="15881" width="2.7109375" customWidth="1"/>
    <col min="15882" max="16127" width="11.42578125" hidden="1"/>
    <col min="16128" max="16128" width="2.7109375" customWidth="1"/>
    <col min="16129" max="16129" width="8.85546875" customWidth="1"/>
    <col min="16130" max="16130" width="15.28515625" customWidth="1"/>
    <col min="16131" max="16136" width="21.140625" customWidth="1"/>
    <col min="16137" max="16137" width="2.7109375" customWidth="1"/>
    <col min="16138" max="16384" width="11.42578125" hidden="1"/>
  </cols>
  <sheetData>
    <row r="1" spans="1:8">
      <c r="A1" s="224" t="s">
        <v>476</v>
      </c>
      <c r="B1" s="225"/>
      <c r="C1" s="225"/>
      <c r="D1" s="225"/>
      <c r="E1" s="225"/>
      <c r="F1" s="225"/>
      <c r="G1" s="225"/>
      <c r="H1" s="226"/>
    </row>
    <row r="2" spans="1:8">
      <c r="A2" s="227" t="s">
        <v>474</v>
      </c>
      <c r="B2" s="228"/>
      <c r="C2" s="228"/>
      <c r="D2" s="228"/>
      <c r="E2" s="228"/>
      <c r="F2" s="228"/>
      <c r="G2" s="228"/>
      <c r="H2" s="229"/>
    </row>
    <row r="3" spans="1:8">
      <c r="A3" s="230" t="s">
        <v>0</v>
      </c>
      <c r="B3" s="231"/>
      <c r="C3" s="231"/>
      <c r="D3" s="231"/>
      <c r="E3" s="231"/>
      <c r="F3" s="231"/>
      <c r="G3" s="231"/>
      <c r="H3" s="232"/>
    </row>
    <row r="4" spans="1:8">
      <c r="A4" s="230" t="s">
        <v>291</v>
      </c>
      <c r="B4" s="231"/>
      <c r="C4" s="231"/>
      <c r="D4" s="231"/>
      <c r="E4" s="231"/>
      <c r="F4" s="231"/>
      <c r="G4" s="231"/>
      <c r="H4" s="232"/>
    </row>
    <row r="5" spans="1:8">
      <c r="A5" s="230" t="s">
        <v>500</v>
      </c>
      <c r="B5" s="231"/>
      <c r="C5" s="231"/>
      <c r="D5" s="231"/>
      <c r="E5" s="231"/>
      <c r="F5" s="231"/>
      <c r="G5" s="231"/>
      <c r="H5" s="232"/>
    </row>
    <row r="6" spans="1:8">
      <c r="A6" s="221" t="s">
        <v>290</v>
      </c>
      <c r="B6" s="222"/>
      <c r="C6" s="222"/>
      <c r="D6" s="222"/>
      <c r="E6" s="222"/>
      <c r="F6" s="222"/>
      <c r="G6" s="222"/>
      <c r="H6" s="223"/>
    </row>
    <row r="7" spans="1:8">
      <c r="A7" s="1"/>
      <c r="B7" s="1"/>
      <c r="C7" s="1"/>
      <c r="D7" s="1"/>
      <c r="E7" s="1"/>
      <c r="F7" s="1"/>
      <c r="G7" s="1"/>
      <c r="H7" s="1"/>
    </row>
    <row r="8" spans="1:8">
      <c r="A8" s="233" t="s">
        <v>2</v>
      </c>
      <c r="B8" s="234"/>
      <c r="C8" s="239" t="s">
        <v>292</v>
      </c>
      <c r="D8" s="240"/>
      <c r="E8" s="240"/>
      <c r="F8" s="240"/>
      <c r="G8" s="241"/>
      <c r="H8" s="242" t="s">
        <v>4</v>
      </c>
    </row>
    <row r="9" spans="1:8" ht="27" customHeight="1">
      <c r="A9" s="235"/>
      <c r="B9" s="236"/>
      <c r="C9" s="15" t="s">
        <v>5</v>
      </c>
      <c r="D9" s="16" t="s">
        <v>6</v>
      </c>
      <c r="E9" s="15" t="s">
        <v>7</v>
      </c>
      <c r="F9" s="15" t="s">
        <v>8</v>
      </c>
      <c r="G9" s="15" t="s">
        <v>9</v>
      </c>
      <c r="H9" s="243"/>
    </row>
    <row r="10" spans="1:8">
      <c r="A10" s="237"/>
      <c r="B10" s="238"/>
      <c r="C10" s="15">
        <v>1</v>
      </c>
      <c r="D10" s="15">
        <v>2</v>
      </c>
      <c r="E10" s="15" t="s">
        <v>10</v>
      </c>
      <c r="F10" s="15">
        <v>4</v>
      </c>
      <c r="G10" s="15">
        <v>5</v>
      </c>
      <c r="H10" s="46" t="s">
        <v>11</v>
      </c>
    </row>
    <row r="11" spans="1:8">
      <c r="A11" s="17"/>
      <c r="B11" s="18"/>
      <c r="C11" s="19"/>
      <c r="D11" s="19"/>
      <c r="E11" s="19"/>
      <c r="F11" s="19"/>
      <c r="G11" s="19"/>
      <c r="H11" s="19"/>
    </row>
    <row r="12" spans="1:8">
      <c r="A12" s="219" t="s">
        <v>293</v>
      </c>
      <c r="B12" s="220"/>
      <c r="C12" s="20">
        <v>36692134084</v>
      </c>
      <c r="D12" s="20">
        <v>4021380266.71</v>
      </c>
      <c r="E12" s="21">
        <f>C12+D12</f>
        <v>40713514350.709999</v>
      </c>
      <c r="F12" s="20">
        <v>40713514350.709999</v>
      </c>
      <c r="G12" s="20">
        <v>40614615808.050003</v>
      </c>
      <c r="H12" s="21">
        <f>IF(AND(E12&gt;=0,F12&gt;=0),(E12-F12),"-")</f>
        <v>0</v>
      </c>
    </row>
    <row r="13" spans="1:8">
      <c r="A13" s="5"/>
      <c r="B13" s="6"/>
      <c r="C13" s="21"/>
      <c r="D13" s="21"/>
      <c r="E13" s="21"/>
      <c r="F13" s="21"/>
      <c r="G13" s="21"/>
      <c r="H13" s="21"/>
    </row>
    <row r="14" spans="1:8" ht="15" customHeight="1">
      <c r="A14" s="219" t="s">
        <v>294</v>
      </c>
      <c r="B14" s="220"/>
      <c r="C14" s="20">
        <v>6313095301</v>
      </c>
      <c r="D14" s="20">
        <v>525050907.83999997</v>
      </c>
      <c r="E14" s="21">
        <f>C14+D14</f>
        <v>6838146208.8400002</v>
      </c>
      <c r="F14" s="20">
        <v>6838146208.8400002</v>
      </c>
      <c r="G14" s="20">
        <v>6689215469.6999998</v>
      </c>
      <c r="H14" s="21">
        <f>IF(AND(E14&gt;=0,F14&gt;=0),(E14-F14),"-")</f>
        <v>0</v>
      </c>
    </row>
    <row r="15" spans="1:8">
      <c r="A15" s="5"/>
      <c r="B15" s="6"/>
      <c r="C15" s="21"/>
      <c r="D15" s="21"/>
      <c r="E15" s="21"/>
      <c r="F15" s="21"/>
      <c r="G15" s="21"/>
      <c r="H15" s="21"/>
    </row>
    <row r="16" spans="1:8" ht="23.25" customHeight="1">
      <c r="A16" s="219" t="s">
        <v>295</v>
      </c>
      <c r="B16" s="220"/>
      <c r="C16" s="20">
        <v>125207144</v>
      </c>
      <c r="D16" s="20">
        <v>44355335.170000002</v>
      </c>
      <c r="E16" s="21">
        <f>C16+D16</f>
        <v>169562479.17000002</v>
      </c>
      <c r="F16" s="20">
        <v>169562479.16999999</v>
      </c>
      <c r="G16" s="20">
        <v>169562479.16999999</v>
      </c>
      <c r="H16" s="21">
        <f>IF(AND(E16&gt;=0,F16&gt;=0),(E16-F16),"-")</f>
        <v>2.9802322387695313E-8</v>
      </c>
    </row>
    <row r="17" spans="1:8">
      <c r="A17" s="22"/>
      <c r="B17" s="23"/>
      <c r="C17" s="24"/>
      <c r="D17" s="24"/>
      <c r="E17" s="24"/>
      <c r="F17" s="24"/>
      <c r="G17" s="24"/>
      <c r="H17" s="24"/>
    </row>
    <row r="18" spans="1:8">
      <c r="A18" s="22"/>
      <c r="B18" s="23" t="s">
        <v>12</v>
      </c>
      <c r="C18" s="25">
        <f>SUM(C12:C16)</f>
        <v>43130436529</v>
      </c>
      <c r="D18" s="25">
        <f t="shared" ref="D18:G18" si="0">SUM(D12:D16)</f>
        <v>4590786509.7200003</v>
      </c>
      <c r="E18" s="25">
        <f t="shared" si="0"/>
        <v>47721223038.720001</v>
      </c>
      <c r="F18" s="25">
        <f t="shared" si="0"/>
        <v>47721223038.720001</v>
      </c>
      <c r="G18" s="25">
        <f t="shared" si="0"/>
        <v>47473393756.919998</v>
      </c>
      <c r="H18" s="25">
        <f t="shared" ref="H18" si="1">SUM(H12+H14+H16)</f>
        <v>2.9802322387695313E-8</v>
      </c>
    </row>
    <row r="19" spans="1:8"/>
    <row r="20" spans="1:8" ht="15" customHeight="1"/>
  </sheetData>
  <mergeCells count="12">
    <mergeCell ref="A12:B12"/>
    <mergeCell ref="A14:B14"/>
    <mergeCell ref="A16:B16"/>
    <mergeCell ref="A6:H6"/>
    <mergeCell ref="A1:H1"/>
    <mergeCell ref="A2:H2"/>
    <mergeCell ref="A3:H3"/>
    <mergeCell ref="A4:H4"/>
    <mergeCell ref="A5:H5"/>
    <mergeCell ref="A8:B10"/>
    <mergeCell ref="C8:G8"/>
    <mergeCell ref="H8:H9"/>
  </mergeCells>
  <printOptions horizontalCentered="1"/>
  <pageMargins left="0.39370078740157483" right="0.39370078740157483" top="0.59055118110236227" bottom="0.3937007874015748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5535"/>
  <sheetViews>
    <sheetView topLeftCell="A64" zoomScale="84" zoomScaleNormal="84" workbookViewId="0">
      <selection activeCell="IX24" sqref="IX24"/>
    </sheetView>
  </sheetViews>
  <sheetFormatPr baseColWidth="10" defaultColWidth="0" defaultRowHeight="15"/>
  <cols>
    <col min="1" max="1" width="3" customWidth="1"/>
    <col min="2" max="2" width="52.28515625" customWidth="1"/>
    <col min="3" max="3" width="16.7109375" customWidth="1"/>
    <col min="4" max="7" width="16.140625" customWidth="1"/>
    <col min="8" max="8" width="16.28515625" customWidth="1"/>
    <col min="9" max="9" width="2.7109375" customWidth="1"/>
    <col min="10" max="10" width="11.42578125" hidden="1" customWidth="1"/>
    <col min="11" max="11" width="11.42578125" hidden="1"/>
    <col min="256" max="256" width="2.7109375" customWidth="1"/>
    <col min="257" max="257" width="7.140625" customWidth="1"/>
    <col min="258" max="258" width="64.28515625" customWidth="1"/>
    <col min="259" max="264" width="21" customWidth="1"/>
    <col min="265" max="265" width="2.7109375" customWidth="1"/>
    <col min="266" max="266" width="0" hidden="1" customWidth="1"/>
    <col min="512" max="512" width="2.7109375" customWidth="1"/>
    <col min="513" max="513" width="7.140625" customWidth="1"/>
    <col min="514" max="514" width="64.28515625" customWidth="1"/>
    <col min="515" max="520" width="21" customWidth="1"/>
    <col min="521" max="521" width="2.7109375" customWidth="1"/>
    <col min="522" max="522" width="0" hidden="1" customWidth="1"/>
    <col min="768" max="768" width="2.7109375" customWidth="1"/>
    <col min="769" max="769" width="7.140625" customWidth="1"/>
    <col min="770" max="770" width="64.28515625" customWidth="1"/>
    <col min="771" max="776" width="21" customWidth="1"/>
    <col min="777" max="777" width="2.7109375" customWidth="1"/>
    <col min="778" max="778" width="0" hidden="1" customWidth="1"/>
    <col min="1024" max="1024" width="2.7109375" customWidth="1"/>
    <col min="1025" max="1025" width="7.140625" customWidth="1"/>
    <col min="1026" max="1026" width="64.28515625" customWidth="1"/>
    <col min="1027" max="1032" width="21" customWidth="1"/>
    <col min="1033" max="1033" width="2.7109375" customWidth="1"/>
    <col min="1034" max="1034" width="0" hidden="1" customWidth="1"/>
    <col min="1280" max="1280" width="2.7109375" customWidth="1"/>
    <col min="1281" max="1281" width="7.140625" customWidth="1"/>
    <col min="1282" max="1282" width="64.28515625" customWidth="1"/>
    <col min="1283" max="1288" width="21" customWidth="1"/>
    <col min="1289" max="1289" width="2.7109375" customWidth="1"/>
    <col min="1290" max="1290" width="0" hidden="1" customWidth="1"/>
    <col min="1536" max="1536" width="2.7109375" customWidth="1"/>
    <col min="1537" max="1537" width="7.140625" customWidth="1"/>
    <col min="1538" max="1538" width="64.28515625" customWidth="1"/>
    <col min="1539" max="1544" width="21" customWidth="1"/>
    <col min="1545" max="1545" width="2.7109375" customWidth="1"/>
    <col min="1546" max="1546" width="0" hidden="1" customWidth="1"/>
    <col min="1792" max="1792" width="2.7109375" customWidth="1"/>
    <col min="1793" max="1793" width="7.140625" customWidth="1"/>
    <col min="1794" max="1794" width="64.28515625" customWidth="1"/>
    <col min="1795" max="1800" width="21" customWidth="1"/>
    <col min="1801" max="1801" width="2.7109375" customWidth="1"/>
    <col min="1802" max="1802" width="0" hidden="1" customWidth="1"/>
    <col min="2048" max="2048" width="2.7109375" customWidth="1"/>
    <col min="2049" max="2049" width="7.140625" customWidth="1"/>
    <col min="2050" max="2050" width="64.28515625" customWidth="1"/>
    <col min="2051" max="2056" width="21" customWidth="1"/>
    <col min="2057" max="2057" width="2.7109375" customWidth="1"/>
    <col min="2058" max="2058" width="0" hidden="1" customWidth="1"/>
    <col min="2304" max="2304" width="2.7109375" customWidth="1"/>
    <col min="2305" max="2305" width="7.140625" customWidth="1"/>
    <col min="2306" max="2306" width="64.28515625" customWidth="1"/>
    <col min="2307" max="2312" width="21" customWidth="1"/>
    <col min="2313" max="2313" width="2.7109375" customWidth="1"/>
    <col min="2314" max="2314" width="0" hidden="1" customWidth="1"/>
    <col min="2560" max="2560" width="2.7109375" customWidth="1"/>
    <col min="2561" max="2561" width="7.140625" customWidth="1"/>
    <col min="2562" max="2562" width="64.28515625" customWidth="1"/>
    <col min="2563" max="2568" width="21" customWidth="1"/>
    <col min="2569" max="2569" width="2.7109375" customWidth="1"/>
    <col min="2570" max="2570" width="0" hidden="1" customWidth="1"/>
    <col min="2816" max="2816" width="2.7109375" customWidth="1"/>
    <col min="2817" max="2817" width="7.140625" customWidth="1"/>
    <col min="2818" max="2818" width="64.28515625" customWidth="1"/>
    <col min="2819" max="2824" width="21" customWidth="1"/>
    <col min="2825" max="2825" width="2.7109375" customWidth="1"/>
    <col min="2826" max="2826" width="0" hidden="1" customWidth="1"/>
    <col min="3072" max="3072" width="2.7109375" customWidth="1"/>
    <col min="3073" max="3073" width="7.140625" customWidth="1"/>
    <col min="3074" max="3074" width="64.28515625" customWidth="1"/>
    <col min="3075" max="3080" width="21" customWidth="1"/>
    <col min="3081" max="3081" width="2.7109375" customWidth="1"/>
    <col min="3082" max="3082" width="0" hidden="1" customWidth="1"/>
    <col min="3328" max="3328" width="2.7109375" customWidth="1"/>
    <col min="3329" max="3329" width="7.140625" customWidth="1"/>
    <col min="3330" max="3330" width="64.28515625" customWidth="1"/>
    <col min="3331" max="3336" width="21" customWidth="1"/>
    <col min="3337" max="3337" width="2.7109375" customWidth="1"/>
    <col min="3338" max="3338" width="0" hidden="1" customWidth="1"/>
    <col min="3584" max="3584" width="2.7109375" customWidth="1"/>
    <col min="3585" max="3585" width="7.140625" customWidth="1"/>
    <col min="3586" max="3586" width="64.28515625" customWidth="1"/>
    <col min="3587" max="3592" width="21" customWidth="1"/>
    <col min="3593" max="3593" width="2.7109375" customWidth="1"/>
    <col min="3594" max="3594" width="0" hidden="1" customWidth="1"/>
    <col min="3840" max="3840" width="2.7109375" customWidth="1"/>
    <col min="3841" max="3841" width="7.140625" customWidth="1"/>
    <col min="3842" max="3842" width="64.28515625" customWidth="1"/>
    <col min="3843" max="3848" width="21" customWidth="1"/>
    <col min="3849" max="3849" width="2.7109375" customWidth="1"/>
    <col min="3850" max="3850" width="0" hidden="1" customWidth="1"/>
    <col min="4096" max="4096" width="2.7109375" customWidth="1"/>
    <col min="4097" max="4097" width="7.140625" customWidth="1"/>
    <col min="4098" max="4098" width="64.28515625" customWidth="1"/>
    <col min="4099" max="4104" width="21" customWidth="1"/>
    <col min="4105" max="4105" width="2.7109375" customWidth="1"/>
    <col min="4106" max="4106" width="0" hidden="1" customWidth="1"/>
    <col min="4352" max="4352" width="2.7109375" customWidth="1"/>
    <col min="4353" max="4353" width="7.140625" customWidth="1"/>
    <col min="4354" max="4354" width="64.28515625" customWidth="1"/>
    <col min="4355" max="4360" width="21" customWidth="1"/>
    <col min="4361" max="4361" width="2.7109375" customWidth="1"/>
    <col min="4362" max="4362" width="0" hidden="1" customWidth="1"/>
    <col min="4608" max="4608" width="2.7109375" customWidth="1"/>
    <col min="4609" max="4609" width="7.140625" customWidth="1"/>
    <col min="4610" max="4610" width="64.28515625" customWidth="1"/>
    <col min="4611" max="4616" width="21" customWidth="1"/>
    <col min="4617" max="4617" width="2.7109375" customWidth="1"/>
    <col min="4618" max="4618" width="0" hidden="1" customWidth="1"/>
    <col min="4864" max="4864" width="2.7109375" customWidth="1"/>
    <col min="4865" max="4865" width="7.140625" customWidth="1"/>
    <col min="4866" max="4866" width="64.28515625" customWidth="1"/>
    <col min="4867" max="4872" width="21" customWidth="1"/>
    <col min="4873" max="4873" width="2.7109375" customWidth="1"/>
    <col min="4874" max="4874" width="0" hidden="1" customWidth="1"/>
    <col min="5120" max="5120" width="2.7109375" customWidth="1"/>
    <col min="5121" max="5121" width="7.140625" customWidth="1"/>
    <col min="5122" max="5122" width="64.28515625" customWidth="1"/>
    <col min="5123" max="5128" width="21" customWidth="1"/>
    <col min="5129" max="5129" width="2.7109375" customWidth="1"/>
    <col min="5130" max="5130" width="0" hidden="1" customWidth="1"/>
    <col min="5376" max="5376" width="2.7109375" customWidth="1"/>
    <col min="5377" max="5377" width="7.140625" customWidth="1"/>
    <col min="5378" max="5378" width="64.28515625" customWidth="1"/>
    <col min="5379" max="5384" width="21" customWidth="1"/>
    <col min="5385" max="5385" width="2.7109375" customWidth="1"/>
    <col min="5386" max="5386" width="0" hidden="1" customWidth="1"/>
    <col min="5632" max="5632" width="2.7109375" customWidth="1"/>
    <col min="5633" max="5633" width="7.140625" customWidth="1"/>
    <col min="5634" max="5634" width="64.28515625" customWidth="1"/>
    <col min="5635" max="5640" width="21" customWidth="1"/>
    <col min="5641" max="5641" width="2.7109375" customWidth="1"/>
    <col min="5642" max="5642" width="0" hidden="1" customWidth="1"/>
    <col min="5888" max="5888" width="2.7109375" customWidth="1"/>
    <col min="5889" max="5889" width="7.140625" customWidth="1"/>
    <col min="5890" max="5890" width="64.28515625" customWidth="1"/>
    <col min="5891" max="5896" width="21" customWidth="1"/>
    <col min="5897" max="5897" width="2.7109375" customWidth="1"/>
    <col min="5898" max="5898" width="0" hidden="1" customWidth="1"/>
    <col min="6144" max="6144" width="2.7109375" customWidth="1"/>
    <col min="6145" max="6145" width="7.140625" customWidth="1"/>
    <col min="6146" max="6146" width="64.28515625" customWidth="1"/>
    <col min="6147" max="6152" width="21" customWidth="1"/>
    <col min="6153" max="6153" width="2.7109375" customWidth="1"/>
    <col min="6154" max="6154" width="0" hidden="1" customWidth="1"/>
    <col min="6400" max="6400" width="2.7109375" customWidth="1"/>
    <col min="6401" max="6401" width="7.140625" customWidth="1"/>
    <col min="6402" max="6402" width="64.28515625" customWidth="1"/>
    <col min="6403" max="6408" width="21" customWidth="1"/>
    <col min="6409" max="6409" width="2.7109375" customWidth="1"/>
    <col min="6410" max="6410" width="0" hidden="1" customWidth="1"/>
    <col min="6656" max="6656" width="2.7109375" customWidth="1"/>
    <col min="6657" max="6657" width="7.140625" customWidth="1"/>
    <col min="6658" max="6658" width="64.28515625" customWidth="1"/>
    <col min="6659" max="6664" width="21" customWidth="1"/>
    <col min="6665" max="6665" width="2.7109375" customWidth="1"/>
    <col min="6666" max="6666" width="0" hidden="1" customWidth="1"/>
    <col min="6912" max="6912" width="2.7109375" customWidth="1"/>
    <col min="6913" max="6913" width="7.140625" customWidth="1"/>
    <col min="6914" max="6914" width="64.28515625" customWidth="1"/>
    <col min="6915" max="6920" width="21" customWidth="1"/>
    <col min="6921" max="6921" width="2.7109375" customWidth="1"/>
    <col min="6922" max="6922" width="0" hidden="1" customWidth="1"/>
    <col min="7168" max="7168" width="2.7109375" customWidth="1"/>
    <col min="7169" max="7169" width="7.140625" customWidth="1"/>
    <col min="7170" max="7170" width="64.28515625" customWidth="1"/>
    <col min="7171" max="7176" width="21" customWidth="1"/>
    <col min="7177" max="7177" width="2.7109375" customWidth="1"/>
    <col min="7178" max="7178" width="0" hidden="1" customWidth="1"/>
    <col min="7424" max="7424" width="2.7109375" customWidth="1"/>
    <col min="7425" max="7425" width="7.140625" customWidth="1"/>
    <col min="7426" max="7426" width="64.28515625" customWidth="1"/>
    <col min="7427" max="7432" width="21" customWidth="1"/>
    <col min="7433" max="7433" width="2.7109375" customWidth="1"/>
    <col min="7434" max="7434" width="0" hidden="1" customWidth="1"/>
    <col min="7680" max="7680" width="2.7109375" customWidth="1"/>
    <col min="7681" max="7681" width="7.140625" customWidth="1"/>
    <col min="7682" max="7682" width="64.28515625" customWidth="1"/>
    <col min="7683" max="7688" width="21" customWidth="1"/>
    <col min="7689" max="7689" width="2.7109375" customWidth="1"/>
    <col min="7690" max="7690" width="0" hidden="1" customWidth="1"/>
    <col min="7936" max="7936" width="2.7109375" customWidth="1"/>
    <col min="7937" max="7937" width="7.140625" customWidth="1"/>
    <col min="7938" max="7938" width="64.28515625" customWidth="1"/>
    <col min="7939" max="7944" width="21" customWidth="1"/>
    <col min="7945" max="7945" width="2.7109375" customWidth="1"/>
    <col min="7946" max="7946" width="0" hidden="1" customWidth="1"/>
    <col min="8192" max="8192" width="2.7109375" customWidth="1"/>
    <col min="8193" max="8193" width="7.140625" customWidth="1"/>
    <col min="8194" max="8194" width="64.28515625" customWidth="1"/>
    <col min="8195" max="8200" width="21" customWidth="1"/>
    <col min="8201" max="8201" width="2.7109375" customWidth="1"/>
    <col min="8202" max="8202" width="0" hidden="1" customWidth="1"/>
    <col min="8448" max="8448" width="2.7109375" customWidth="1"/>
    <col min="8449" max="8449" width="7.140625" customWidth="1"/>
    <col min="8450" max="8450" width="64.28515625" customWidth="1"/>
    <col min="8451" max="8456" width="21" customWidth="1"/>
    <col min="8457" max="8457" width="2.7109375" customWidth="1"/>
    <col min="8458" max="8458" width="0" hidden="1" customWidth="1"/>
    <col min="8704" max="8704" width="2.7109375" customWidth="1"/>
    <col min="8705" max="8705" width="7.140625" customWidth="1"/>
    <col min="8706" max="8706" width="64.28515625" customWidth="1"/>
    <col min="8707" max="8712" width="21" customWidth="1"/>
    <col min="8713" max="8713" width="2.7109375" customWidth="1"/>
    <col min="8714" max="8714" width="0" hidden="1" customWidth="1"/>
    <col min="8960" max="8960" width="2.7109375" customWidth="1"/>
    <col min="8961" max="8961" width="7.140625" customWidth="1"/>
    <col min="8962" max="8962" width="64.28515625" customWidth="1"/>
    <col min="8963" max="8968" width="21" customWidth="1"/>
    <col min="8969" max="8969" width="2.7109375" customWidth="1"/>
    <col min="8970" max="8970" width="0" hidden="1" customWidth="1"/>
    <col min="9216" max="9216" width="2.7109375" customWidth="1"/>
    <col min="9217" max="9217" width="7.140625" customWidth="1"/>
    <col min="9218" max="9218" width="64.28515625" customWidth="1"/>
    <col min="9219" max="9224" width="21" customWidth="1"/>
    <col min="9225" max="9225" width="2.7109375" customWidth="1"/>
    <col min="9226" max="9226" width="0" hidden="1" customWidth="1"/>
    <col min="9472" max="9472" width="2.7109375" customWidth="1"/>
    <col min="9473" max="9473" width="7.140625" customWidth="1"/>
    <col min="9474" max="9474" width="64.28515625" customWidth="1"/>
    <col min="9475" max="9480" width="21" customWidth="1"/>
    <col min="9481" max="9481" width="2.7109375" customWidth="1"/>
    <col min="9482" max="9482" width="0" hidden="1" customWidth="1"/>
    <col min="9728" max="9728" width="2.7109375" customWidth="1"/>
    <col min="9729" max="9729" width="7.140625" customWidth="1"/>
    <col min="9730" max="9730" width="64.28515625" customWidth="1"/>
    <col min="9731" max="9736" width="21" customWidth="1"/>
    <col min="9737" max="9737" width="2.7109375" customWidth="1"/>
    <col min="9738" max="9738" width="0" hidden="1" customWidth="1"/>
    <col min="9984" max="9984" width="2.7109375" customWidth="1"/>
    <col min="9985" max="9985" width="7.140625" customWidth="1"/>
    <col min="9986" max="9986" width="64.28515625" customWidth="1"/>
    <col min="9987" max="9992" width="21" customWidth="1"/>
    <col min="9993" max="9993" width="2.7109375" customWidth="1"/>
    <col min="9994" max="9994" width="0" hidden="1" customWidth="1"/>
    <col min="10240" max="10240" width="2.7109375" customWidth="1"/>
    <col min="10241" max="10241" width="7.140625" customWidth="1"/>
    <col min="10242" max="10242" width="64.28515625" customWidth="1"/>
    <col min="10243" max="10248" width="21" customWidth="1"/>
    <col min="10249" max="10249" width="2.7109375" customWidth="1"/>
    <col min="10250" max="10250" width="0" hidden="1" customWidth="1"/>
    <col min="10496" max="10496" width="2.7109375" customWidth="1"/>
    <col min="10497" max="10497" width="7.140625" customWidth="1"/>
    <col min="10498" max="10498" width="64.28515625" customWidth="1"/>
    <col min="10499" max="10504" width="21" customWidth="1"/>
    <col min="10505" max="10505" width="2.7109375" customWidth="1"/>
    <col min="10506" max="10506" width="0" hidden="1" customWidth="1"/>
    <col min="10752" max="10752" width="2.7109375" customWidth="1"/>
    <col min="10753" max="10753" width="7.140625" customWidth="1"/>
    <col min="10754" max="10754" width="64.28515625" customWidth="1"/>
    <col min="10755" max="10760" width="21" customWidth="1"/>
    <col min="10761" max="10761" width="2.7109375" customWidth="1"/>
    <col min="10762" max="10762" width="0" hidden="1" customWidth="1"/>
    <col min="11008" max="11008" width="2.7109375" customWidth="1"/>
    <col min="11009" max="11009" width="7.140625" customWidth="1"/>
    <col min="11010" max="11010" width="64.28515625" customWidth="1"/>
    <col min="11011" max="11016" width="21" customWidth="1"/>
    <col min="11017" max="11017" width="2.7109375" customWidth="1"/>
    <col min="11018" max="11018" width="0" hidden="1" customWidth="1"/>
    <col min="11264" max="11264" width="2.7109375" customWidth="1"/>
    <col min="11265" max="11265" width="7.140625" customWidth="1"/>
    <col min="11266" max="11266" width="64.28515625" customWidth="1"/>
    <col min="11267" max="11272" width="21" customWidth="1"/>
    <col min="11273" max="11273" width="2.7109375" customWidth="1"/>
    <col min="11274" max="11274" width="0" hidden="1" customWidth="1"/>
    <col min="11520" max="11520" width="2.7109375" customWidth="1"/>
    <col min="11521" max="11521" width="7.140625" customWidth="1"/>
    <col min="11522" max="11522" width="64.28515625" customWidth="1"/>
    <col min="11523" max="11528" width="21" customWidth="1"/>
    <col min="11529" max="11529" width="2.7109375" customWidth="1"/>
    <col min="11530" max="11530" width="0" hidden="1" customWidth="1"/>
    <col min="11776" max="11776" width="2.7109375" customWidth="1"/>
    <col min="11777" max="11777" width="7.140625" customWidth="1"/>
    <col min="11778" max="11778" width="64.28515625" customWidth="1"/>
    <col min="11779" max="11784" width="21" customWidth="1"/>
    <col min="11785" max="11785" width="2.7109375" customWidth="1"/>
    <col min="11786" max="11786" width="0" hidden="1" customWidth="1"/>
    <col min="12032" max="12032" width="2.7109375" customWidth="1"/>
    <col min="12033" max="12033" width="7.140625" customWidth="1"/>
    <col min="12034" max="12034" width="64.28515625" customWidth="1"/>
    <col min="12035" max="12040" width="21" customWidth="1"/>
    <col min="12041" max="12041" width="2.7109375" customWidth="1"/>
    <col min="12042" max="12042" width="0" hidden="1" customWidth="1"/>
    <col min="12288" max="12288" width="2.7109375" customWidth="1"/>
    <col min="12289" max="12289" width="7.140625" customWidth="1"/>
    <col min="12290" max="12290" width="64.28515625" customWidth="1"/>
    <col min="12291" max="12296" width="21" customWidth="1"/>
    <col min="12297" max="12297" width="2.7109375" customWidth="1"/>
    <col min="12298" max="12298" width="0" hidden="1" customWidth="1"/>
    <col min="12544" max="12544" width="2.7109375" customWidth="1"/>
    <col min="12545" max="12545" width="7.140625" customWidth="1"/>
    <col min="12546" max="12546" width="64.28515625" customWidth="1"/>
    <col min="12547" max="12552" width="21" customWidth="1"/>
    <col min="12553" max="12553" width="2.7109375" customWidth="1"/>
    <col min="12554" max="12554" width="0" hidden="1" customWidth="1"/>
    <col min="12800" max="12800" width="2.7109375" customWidth="1"/>
    <col min="12801" max="12801" width="7.140625" customWidth="1"/>
    <col min="12802" max="12802" width="64.28515625" customWidth="1"/>
    <col min="12803" max="12808" width="21" customWidth="1"/>
    <col min="12809" max="12809" width="2.7109375" customWidth="1"/>
    <col min="12810" max="12810" width="0" hidden="1" customWidth="1"/>
    <col min="13056" max="13056" width="2.7109375" customWidth="1"/>
    <col min="13057" max="13057" width="7.140625" customWidth="1"/>
    <col min="13058" max="13058" width="64.28515625" customWidth="1"/>
    <col min="13059" max="13064" width="21" customWidth="1"/>
    <col min="13065" max="13065" width="2.7109375" customWidth="1"/>
    <col min="13066" max="13066" width="0" hidden="1" customWidth="1"/>
    <col min="13312" max="13312" width="2.7109375" customWidth="1"/>
    <col min="13313" max="13313" width="7.140625" customWidth="1"/>
    <col min="13314" max="13314" width="64.28515625" customWidth="1"/>
    <col min="13315" max="13320" width="21" customWidth="1"/>
    <col min="13321" max="13321" width="2.7109375" customWidth="1"/>
    <col min="13322" max="13322" width="0" hidden="1" customWidth="1"/>
    <col min="13568" max="13568" width="2.7109375" customWidth="1"/>
    <col min="13569" max="13569" width="7.140625" customWidth="1"/>
    <col min="13570" max="13570" width="64.28515625" customWidth="1"/>
    <col min="13571" max="13576" width="21" customWidth="1"/>
    <col min="13577" max="13577" width="2.7109375" customWidth="1"/>
    <col min="13578" max="13578" width="0" hidden="1" customWidth="1"/>
    <col min="13824" max="13824" width="2.7109375" customWidth="1"/>
    <col min="13825" max="13825" width="7.140625" customWidth="1"/>
    <col min="13826" max="13826" width="64.28515625" customWidth="1"/>
    <col min="13827" max="13832" width="21" customWidth="1"/>
    <col min="13833" max="13833" width="2.7109375" customWidth="1"/>
    <col min="13834" max="13834" width="0" hidden="1" customWidth="1"/>
    <col min="14080" max="14080" width="2.7109375" customWidth="1"/>
    <col min="14081" max="14081" width="7.140625" customWidth="1"/>
    <col min="14082" max="14082" width="64.28515625" customWidth="1"/>
    <col min="14083" max="14088" width="21" customWidth="1"/>
    <col min="14089" max="14089" width="2.7109375" customWidth="1"/>
    <col min="14090" max="14090" width="0" hidden="1" customWidth="1"/>
    <col min="14336" max="14336" width="2.7109375" customWidth="1"/>
    <col min="14337" max="14337" width="7.140625" customWidth="1"/>
    <col min="14338" max="14338" width="64.28515625" customWidth="1"/>
    <col min="14339" max="14344" width="21" customWidth="1"/>
    <col min="14345" max="14345" width="2.7109375" customWidth="1"/>
    <col min="14346" max="14346" width="0" hidden="1" customWidth="1"/>
    <col min="14592" max="14592" width="2.7109375" customWidth="1"/>
    <col min="14593" max="14593" width="7.140625" customWidth="1"/>
    <col min="14594" max="14594" width="64.28515625" customWidth="1"/>
    <col min="14595" max="14600" width="21" customWidth="1"/>
    <col min="14601" max="14601" width="2.7109375" customWidth="1"/>
    <col min="14602" max="14602" width="0" hidden="1" customWidth="1"/>
    <col min="14848" max="14848" width="2.7109375" customWidth="1"/>
    <col min="14849" max="14849" width="7.140625" customWidth="1"/>
    <col min="14850" max="14850" width="64.28515625" customWidth="1"/>
    <col min="14851" max="14856" width="21" customWidth="1"/>
    <col min="14857" max="14857" width="2.7109375" customWidth="1"/>
    <col min="14858" max="14858" width="0" hidden="1" customWidth="1"/>
    <col min="15104" max="15104" width="2.7109375" customWidth="1"/>
    <col min="15105" max="15105" width="7.140625" customWidth="1"/>
    <col min="15106" max="15106" width="64.28515625" customWidth="1"/>
    <col min="15107" max="15112" width="21" customWidth="1"/>
    <col min="15113" max="15113" width="2.7109375" customWidth="1"/>
    <col min="15114" max="15114" width="0" hidden="1" customWidth="1"/>
    <col min="15360" max="15360" width="2.7109375" customWidth="1"/>
    <col min="15361" max="15361" width="7.140625" customWidth="1"/>
    <col min="15362" max="15362" width="64.28515625" customWidth="1"/>
    <col min="15363" max="15368" width="21" customWidth="1"/>
    <col min="15369" max="15369" width="2.7109375" customWidth="1"/>
    <col min="15370" max="15370" width="0" hidden="1" customWidth="1"/>
    <col min="15616" max="15616" width="2.7109375" customWidth="1"/>
    <col min="15617" max="15617" width="7.140625" customWidth="1"/>
    <col min="15618" max="15618" width="64.28515625" customWidth="1"/>
    <col min="15619" max="15624" width="21" customWidth="1"/>
    <col min="15625" max="15625" width="2.7109375" customWidth="1"/>
    <col min="15626" max="15626" width="0" hidden="1" customWidth="1"/>
    <col min="15872" max="15872" width="2.7109375" customWidth="1"/>
    <col min="15873" max="15873" width="7.140625" customWidth="1"/>
    <col min="15874" max="15874" width="64.28515625" customWidth="1"/>
    <col min="15875" max="15880" width="21" customWidth="1"/>
    <col min="15881" max="15881" width="2.7109375" customWidth="1"/>
    <col min="15882" max="15882" width="0" hidden="1" customWidth="1"/>
    <col min="16128" max="16128" width="2.7109375" customWidth="1"/>
    <col min="16129" max="16129" width="7.140625" customWidth="1"/>
    <col min="16130" max="16130" width="64.28515625" customWidth="1"/>
    <col min="16131" max="16136" width="21" customWidth="1"/>
    <col min="16137" max="16137" width="2.7109375" customWidth="1"/>
    <col min="16138" max="16138" width="0" hidden="1" customWidth="1"/>
  </cols>
  <sheetData>
    <row r="1" spans="1:8">
      <c r="A1" s="201" t="s">
        <v>476</v>
      </c>
      <c r="B1" s="202"/>
      <c r="C1" s="202"/>
      <c r="D1" s="202"/>
      <c r="E1" s="202"/>
      <c r="F1" s="202"/>
      <c r="G1" s="202"/>
      <c r="H1" s="203"/>
    </row>
    <row r="2" spans="1:8">
      <c r="A2" s="204" t="s">
        <v>474</v>
      </c>
      <c r="B2" s="205"/>
      <c r="C2" s="205"/>
      <c r="D2" s="205"/>
      <c r="E2" s="205"/>
      <c r="F2" s="205"/>
      <c r="G2" s="205"/>
      <c r="H2" s="206"/>
    </row>
    <row r="3" spans="1:8">
      <c r="A3" s="207" t="s">
        <v>0</v>
      </c>
      <c r="B3" s="208"/>
      <c r="C3" s="208"/>
      <c r="D3" s="208"/>
      <c r="E3" s="208"/>
      <c r="F3" s="208"/>
      <c r="G3" s="208"/>
      <c r="H3" s="209"/>
    </row>
    <row r="4" spans="1:8">
      <c r="A4" s="207" t="s">
        <v>296</v>
      </c>
      <c r="B4" s="208"/>
      <c r="C4" s="208"/>
      <c r="D4" s="208"/>
      <c r="E4" s="208"/>
      <c r="F4" s="208"/>
      <c r="G4" s="208"/>
      <c r="H4" s="209"/>
    </row>
    <row r="5" spans="1:8">
      <c r="A5" s="207" t="s">
        <v>500</v>
      </c>
      <c r="B5" s="208"/>
      <c r="C5" s="208"/>
      <c r="D5" s="208"/>
      <c r="E5" s="208"/>
      <c r="F5" s="208"/>
      <c r="G5" s="208"/>
      <c r="H5" s="209"/>
    </row>
    <row r="6" spans="1:8">
      <c r="A6" s="210" t="s">
        <v>290</v>
      </c>
      <c r="B6" s="211"/>
      <c r="C6" s="211"/>
      <c r="D6" s="211"/>
      <c r="E6" s="211"/>
      <c r="F6" s="211"/>
      <c r="G6" s="211"/>
      <c r="H6" s="212"/>
    </row>
    <row r="7" spans="1:8" ht="13.5" customHeight="1">
      <c r="A7" s="1"/>
      <c r="B7" s="1"/>
      <c r="C7" s="1"/>
      <c r="D7" s="1"/>
      <c r="E7" s="1"/>
      <c r="F7" s="1"/>
      <c r="G7" s="1"/>
      <c r="H7" s="1"/>
    </row>
    <row r="8" spans="1:8">
      <c r="A8" s="213" t="s">
        <v>2</v>
      </c>
      <c r="B8" s="214"/>
      <c r="C8" s="197" t="s">
        <v>3</v>
      </c>
      <c r="D8" s="198"/>
      <c r="E8" s="198"/>
      <c r="F8" s="198"/>
      <c r="G8" s="199"/>
      <c r="H8" s="200" t="s">
        <v>4</v>
      </c>
    </row>
    <row r="9" spans="1:8" ht="26.25" customHeight="1">
      <c r="A9" s="215"/>
      <c r="B9" s="216"/>
      <c r="C9" s="2" t="s">
        <v>5</v>
      </c>
      <c r="D9" s="3" t="s">
        <v>6</v>
      </c>
      <c r="E9" s="2" t="s">
        <v>7</v>
      </c>
      <c r="F9" s="2" t="s">
        <v>8</v>
      </c>
      <c r="G9" s="2" t="s">
        <v>9</v>
      </c>
      <c r="H9" s="200"/>
    </row>
    <row r="10" spans="1:8" ht="13.15" customHeight="1">
      <c r="A10" s="217"/>
      <c r="B10" s="218"/>
      <c r="C10" s="4">
        <v>1</v>
      </c>
      <c r="D10" s="4">
        <v>2</v>
      </c>
      <c r="E10" s="4" t="s">
        <v>10</v>
      </c>
      <c r="F10" s="4">
        <v>4</v>
      </c>
      <c r="G10" s="4">
        <v>5</v>
      </c>
      <c r="H10" s="4" t="s">
        <v>11</v>
      </c>
    </row>
    <row r="11" spans="1:8" ht="14.45" customHeight="1">
      <c r="A11" s="244" t="s">
        <v>297</v>
      </c>
      <c r="B11" s="245"/>
      <c r="C11" s="28">
        <f t="shared" ref="C11:H11" si="0">SUM(C12:C18)</f>
        <v>6166128842</v>
      </c>
      <c r="D11" s="28">
        <f t="shared" si="0"/>
        <v>-679080583.49999988</v>
      </c>
      <c r="E11" s="28">
        <f t="shared" si="0"/>
        <v>5487048258.5</v>
      </c>
      <c r="F11" s="28">
        <f t="shared" si="0"/>
        <v>5487048258.5</v>
      </c>
      <c r="G11" s="28">
        <f t="shared" si="0"/>
        <v>5484218423.5699997</v>
      </c>
      <c r="H11" s="28">
        <f t="shared" si="0"/>
        <v>0</v>
      </c>
    </row>
    <row r="12" spans="1:8" ht="14.45" customHeight="1">
      <c r="A12" s="26"/>
      <c r="B12" s="27" t="s">
        <v>298</v>
      </c>
      <c r="C12" s="29">
        <v>2383341393</v>
      </c>
      <c r="D12" s="29">
        <v>-364665939.07999998</v>
      </c>
      <c r="E12" s="29">
        <f t="shared" ref="E12:E18" si="1">C12+D12</f>
        <v>2018675453.9200001</v>
      </c>
      <c r="F12" s="29">
        <v>2018675453.9200001</v>
      </c>
      <c r="G12" s="29">
        <v>2018675453.9200001</v>
      </c>
      <c r="H12" s="30">
        <f t="shared" ref="H12:H18" si="2">E12-F12</f>
        <v>0</v>
      </c>
    </row>
    <row r="13" spans="1:8" ht="14.45" customHeight="1">
      <c r="A13" s="26"/>
      <c r="B13" s="27" t="s">
        <v>299</v>
      </c>
      <c r="C13" s="29">
        <v>54456980</v>
      </c>
      <c r="D13" s="29">
        <v>28907776.84</v>
      </c>
      <c r="E13" s="29">
        <f t="shared" si="1"/>
        <v>83364756.840000004</v>
      </c>
      <c r="F13" s="29">
        <v>83364756.840000004</v>
      </c>
      <c r="G13" s="29">
        <v>83364756.840000004</v>
      </c>
      <c r="H13" s="30">
        <f t="shared" si="2"/>
        <v>0</v>
      </c>
    </row>
    <row r="14" spans="1:8" ht="14.45" customHeight="1">
      <c r="A14" s="26"/>
      <c r="B14" s="27" t="s">
        <v>300</v>
      </c>
      <c r="C14" s="29">
        <v>1819771313</v>
      </c>
      <c r="D14" s="29">
        <v>-228775164.78999999</v>
      </c>
      <c r="E14" s="29">
        <f t="shared" si="1"/>
        <v>1590996148.21</v>
      </c>
      <c r="F14" s="29">
        <v>1590996148.21</v>
      </c>
      <c r="G14" s="29">
        <v>1590996148.21</v>
      </c>
      <c r="H14" s="30">
        <f t="shared" si="2"/>
        <v>0</v>
      </c>
    </row>
    <row r="15" spans="1:8" ht="14.45" customHeight="1">
      <c r="A15" s="26"/>
      <c r="B15" s="27" t="s">
        <v>301</v>
      </c>
      <c r="C15" s="29">
        <v>414568270</v>
      </c>
      <c r="D15" s="29">
        <v>7552951.6999999955</v>
      </c>
      <c r="E15" s="29">
        <f t="shared" si="1"/>
        <v>422121221.69999999</v>
      </c>
      <c r="F15" s="29">
        <v>422121221.69999999</v>
      </c>
      <c r="G15" s="29">
        <v>419944033.81</v>
      </c>
      <c r="H15" s="30">
        <f t="shared" si="2"/>
        <v>0</v>
      </c>
    </row>
    <row r="16" spans="1:8" ht="14.45" customHeight="1">
      <c r="A16" s="26"/>
      <c r="B16" s="27" t="s">
        <v>302</v>
      </c>
      <c r="C16" s="29">
        <v>1064975569</v>
      </c>
      <c r="D16" s="29">
        <v>46201859.009999998</v>
      </c>
      <c r="E16" s="29">
        <f t="shared" si="1"/>
        <v>1111177428.01</v>
      </c>
      <c r="F16" s="29">
        <v>1111177428.01</v>
      </c>
      <c r="G16" s="29">
        <v>1110524780.97</v>
      </c>
      <c r="H16" s="30">
        <f t="shared" si="2"/>
        <v>0</v>
      </c>
    </row>
    <row r="17" spans="1:8" ht="14.45" customHeight="1">
      <c r="A17" s="26"/>
      <c r="B17" s="27" t="s">
        <v>303</v>
      </c>
      <c r="C17" s="29">
        <v>204301289</v>
      </c>
      <c r="D17" s="29">
        <v>-204301289</v>
      </c>
      <c r="E17" s="29">
        <f t="shared" si="1"/>
        <v>0</v>
      </c>
      <c r="F17" s="29">
        <v>0</v>
      </c>
      <c r="G17" s="29">
        <v>0</v>
      </c>
      <c r="H17" s="30">
        <f t="shared" si="2"/>
        <v>0</v>
      </c>
    </row>
    <row r="18" spans="1:8" ht="14.45" customHeight="1">
      <c r="A18" s="26"/>
      <c r="B18" s="27" t="s">
        <v>304</v>
      </c>
      <c r="C18" s="29">
        <v>224714028</v>
      </c>
      <c r="D18" s="29">
        <v>35999221.82</v>
      </c>
      <c r="E18" s="29">
        <f t="shared" si="1"/>
        <v>260713249.81999999</v>
      </c>
      <c r="F18" s="29">
        <v>260713249.81999999</v>
      </c>
      <c r="G18" s="29">
        <v>260713249.81999999</v>
      </c>
      <c r="H18" s="30">
        <f t="shared" si="2"/>
        <v>0</v>
      </c>
    </row>
    <row r="19" spans="1:8" ht="14.45" customHeight="1">
      <c r="A19" s="244" t="s">
        <v>305</v>
      </c>
      <c r="B19" s="245"/>
      <c r="C19" s="28">
        <f t="shared" ref="C19:H19" si="3">SUM(C20:C28)</f>
        <v>183037468</v>
      </c>
      <c r="D19" s="28">
        <f t="shared" si="3"/>
        <v>291204940.81</v>
      </c>
      <c r="E19" s="28">
        <f t="shared" si="3"/>
        <v>474242408.81</v>
      </c>
      <c r="F19" s="28">
        <f t="shared" si="3"/>
        <v>474242408.81</v>
      </c>
      <c r="G19" s="28">
        <f t="shared" si="3"/>
        <v>440345700.81</v>
      </c>
      <c r="H19" s="28">
        <f t="shared" si="3"/>
        <v>0</v>
      </c>
    </row>
    <row r="20" spans="1:8" ht="14.45" customHeight="1">
      <c r="A20" s="26"/>
      <c r="B20" s="27" t="s">
        <v>306</v>
      </c>
      <c r="C20" s="29">
        <v>44323560</v>
      </c>
      <c r="D20" s="29">
        <v>196922618.66999999</v>
      </c>
      <c r="E20" s="30">
        <f t="shared" ref="E20:E28" si="4">C20+D20</f>
        <v>241246178.66999999</v>
      </c>
      <c r="F20" s="29">
        <v>241246178.66999999</v>
      </c>
      <c r="G20" s="29">
        <v>217616515.06999999</v>
      </c>
      <c r="H20" s="30">
        <f t="shared" ref="H20:H28" si="5">E20-F20</f>
        <v>0</v>
      </c>
    </row>
    <row r="21" spans="1:8" ht="14.45" customHeight="1">
      <c r="A21" s="26"/>
      <c r="B21" s="27" t="s">
        <v>307</v>
      </c>
      <c r="C21" s="29">
        <v>61652040</v>
      </c>
      <c r="D21" s="29">
        <v>39546945.659999996</v>
      </c>
      <c r="E21" s="30">
        <f t="shared" si="4"/>
        <v>101198985.66</v>
      </c>
      <c r="F21" s="29">
        <v>101198985.66</v>
      </c>
      <c r="G21" s="29">
        <v>93549431.989999995</v>
      </c>
      <c r="H21" s="30">
        <f t="shared" si="5"/>
        <v>0</v>
      </c>
    </row>
    <row r="22" spans="1:8" ht="14.45" customHeight="1">
      <c r="A22" s="26"/>
      <c r="B22" s="27" t="s">
        <v>308</v>
      </c>
      <c r="C22" s="29">
        <v>0</v>
      </c>
      <c r="D22" s="29">
        <v>0</v>
      </c>
      <c r="E22" s="30">
        <f t="shared" si="4"/>
        <v>0</v>
      </c>
      <c r="F22" s="29">
        <v>0</v>
      </c>
      <c r="G22" s="29">
        <v>0</v>
      </c>
      <c r="H22" s="30">
        <f t="shared" si="5"/>
        <v>0</v>
      </c>
    </row>
    <row r="23" spans="1:8" ht="14.45" customHeight="1">
      <c r="A23" s="26"/>
      <c r="B23" s="27" t="s">
        <v>309</v>
      </c>
      <c r="C23" s="29">
        <v>2131566</v>
      </c>
      <c r="D23" s="29">
        <v>5854552.0499999998</v>
      </c>
      <c r="E23" s="30">
        <f t="shared" si="4"/>
        <v>7986118.0499999998</v>
      </c>
      <c r="F23" s="29">
        <v>7986118.0499999998</v>
      </c>
      <c r="G23" s="29">
        <v>7253079.4500000002</v>
      </c>
      <c r="H23" s="30">
        <f t="shared" si="5"/>
        <v>0</v>
      </c>
    </row>
    <row r="24" spans="1:8" ht="14.45" customHeight="1">
      <c r="A24" s="26"/>
      <c r="B24" s="27" t="s">
        <v>310</v>
      </c>
      <c r="C24" s="29">
        <v>3339467</v>
      </c>
      <c r="D24" s="29">
        <v>2786880.61</v>
      </c>
      <c r="E24" s="30">
        <f t="shared" si="4"/>
        <v>6126347.6099999994</v>
      </c>
      <c r="F24" s="29">
        <v>6126347.6100000003</v>
      </c>
      <c r="G24" s="29">
        <v>5788756.1200000001</v>
      </c>
      <c r="H24" s="30">
        <f t="shared" si="5"/>
        <v>0</v>
      </c>
    </row>
    <row r="25" spans="1:8" ht="14.45" customHeight="1">
      <c r="A25" s="26"/>
      <c r="B25" s="27" t="s">
        <v>311</v>
      </c>
      <c r="C25" s="29">
        <v>65542539</v>
      </c>
      <c r="D25" s="29">
        <v>37974933.310000002</v>
      </c>
      <c r="E25" s="30">
        <f t="shared" si="4"/>
        <v>103517472.31</v>
      </c>
      <c r="F25" s="29">
        <v>103517472.31</v>
      </c>
      <c r="G25" s="29">
        <v>102019027.42</v>
      </c>
      <c r="H25" s="30">
        <f t="shared" si="5"/>
        <v>0</v>
      </c>
    </row>
    <row r="26" spans="1:8" ht="14.45" customHeight="1">
      <c r="A26" s="26"/>
      <c r="B26" s="27" t="s">
        <v>312</v>
      </c>
      <c r="C26" s="29">
        <v>5578077</v>
      </c>
      <c r="D26" s="29">
        <v>4706885.55</v>
      </c>
      <c r="E26" s="30">
        <f t="shared" si="4"/>
        <v>10284962.550000001</v>
      </c>
      <c r="F26" s="29">
        <v>10284962.550000001</v>
      </c>
      <c r="G26" s="29">
        <v>10272879.99</v>
      </c>
      <c r="H26" s="30">
        <f t="shared" si="5"/>
        <v>0</v>
      </c>
    </row>
    <row r="27" spans="1:8" ht="14.45" customHeight="1">
      <c r="A27" s="26"/>
      <c r="B27" s="27" t="s">
        <v>313</v>
      </c>
      <c r="C27" s="29">
        <v>77780</v>
      </c>
      <c r="D27" s="29">
        <v>-77780</v>
      </c>
      <c r="E27" s="30">
        <f t="shared" si="4"/>
        <v>0</v>
      </c>
      <c r="F27" s="29">
        <v>0</v>
      </c>
      <c r="G27" s="29">
        <v>0</v>
      </c>
      <c r="H27" s="30">
        <f t="shared" si="5"/>
        <v>0</v>
      </c>
    </row>
    <row r="28" spans="1:8" ht="14.45" customHeight="1">
      <c r="A28" s="26"/>
      <c r="B28" s="27" t="s">
        <v>314</v>
      </c>
      <c r="C28" s="29">
        <v>392439</v>
      </c>
      <c r="D28" s="29">
        <v>3489904.96</v>
      </c>
      <c r="E28" s="30">
        <f t="shared" si="4"/>
        <v>3882343.96</v>
      </c>
      <c r="F28" s="29">
        <v>3882343.96</v>
      </c>
      <c r="G28" s="29">
        <v>3846010.77</v>
      </c>
      <c r="H28" s="30">
        <f t="shared" si="5"/>
        <v>0</v>
      </c>
    </row>
    <row r="29" spans="1:8" ht="14.45" customHeight="1">
      <c r="A29" s="244" t="s">
        <v>315</v>
      </c>
      <c r="B29" s="245"/>
      <c r="C29" s="28">
        <f t="shared" ref="C29:H29" si="6">SUM(C30:C38)</f>
        <v>602478398</v>
      </c>
      <c r="D29" s="28">
        <f t="shared" si="6"/>
        <v>1040585028.74</v>
      </c>
      <c r="E29" s="28">
        <f t="shared" si="6"/>
        <v>1643063426.7400002</v>
      </c>
      <c r="F29" s="28">
        <f t="shared" si="6"/>
        <v>1643063426.7400002</v>
      </c>
      <c r="G29" s="28">
        <f t="shared" si="6"/>
        <v>1605579238.9600003</v>
      </c>
      <c r="H29" s="28">
        <f t="shared" si="6"/>
        <v>0</v>
      </c>
    </row>
    <row r="30" spans="1:8" ht="14.45" customHeight="1">
      <c r="A30" s="26"/>
      <c r="B30" s="27" t="s">
        <v>316</v>
      </c>
      <c r="C30" s="29">
        <v>146786490</v>
      </c>
      <c r="D30" s="29">
        <v>42559485.090000004</v>
      </c>
      <c r="E30" s="30">
        <f t="shared" ref="E30:E38" si="7">C30+D30</f>
        <v>189345975.09</v>
      </c>
      <c r="F30" s="29">
        <v>189345975.09</v>
      </c>
      <c r="G30" s="29">
        <v>174647359.66</v>
      </c>
      <c r="H30" s="30">
        <f t="shared" ref="H30:H38" si="8">E30-F30</f>
        <v>0</v>
      </c>
    </row>
    <row r="31" spans="1:8" ht="14.45" customHeight="1">
      <c r="A31" s="26"/>
      <c r="B31" s="27" t="s">
        <v>317</v>
      </c>
      <c r="C31" s="29">
        <v>87921977</v>
      </c>
      <c r="D31" s="29">
        <v>147712197.28</v>
      </c>
      <c r="E31" s="30">
        <f t="shared" si="7"/>
        <v>235634174.28</v>
      </c>
      <c r="F31" s="29">
        <v>235634174.28</v>
      </c>
      <c r="G31" s="29">
        <v>224361309.66</v>
      </c>
      <c r="H31" s="30">
        <f t="shared" si="8"/>
        <v>0</v>
      </c>
    </row>
    <row r="32" spans="1:8" ht="14.45" customHeight="1">
      <c r="A32" s="26"/>
      <c r="B32" s="27" t="s">
        <v>318</v>
      </c>
      <c r="C32" s="29">
        <v>18180175</v>
      </c>
      <c r="D32" s="29">
        <v>66242814.960000001</v>
      </c>
      <c r="E32" s="30">
        <f t="shared" si="7"/>
        <v>84422989.960000008</v>
      </c>
      <c r="F32" s="29">
        <v>84422989.959999993</v>
      </c>
      <c r="G32" s="29">
        <v>83602261.25</v>
      </c>
      <c r="H32" s="30">
        <f t="shared" si="8"/>
        <v>0</v>
      </c>
    </row>
    <row r="33" spans="1:8" ht="14.45" customHeight="1">
      <c r="A33" s="26"/>
      <c r="B33" s="27" t="s">
        <v>319</v>
      </c>
      <c r="C33" s="29">
        <v>176337473</v>
      </c>
      <c r="D33" s="29">
        <v>429300921.86000001</v>
      </c>
      <c r="E33" s="30">
        <f t="shared" si="7"/>
        <v>605638394.86000001</v>
      </c>
      <c r="F33" s="29">
        <v>605638394.86000001</v>
      </c>
      <c r="G33" s="29">
        <v>605600394.86000001</v>
      </c>
      <c r="H33" s="30">
        <f t="shared" si="8"/>
        <v>0</v>
      </c>
    </row>
    <row r="34" spans="1:8" ht="14.45" customHeight="1">
      <c r="A34" s="26"/>
      <c r="B34" s="27" t="s">
        <v>320</v>
      </c>
      <c r="C34" s="29">
        <v>30523387</v>
      </c>
      <c r="D34" s="29">
        <v>100949147.38</v>
      </c>
      <c r="E34" s="30">
        <f t="shared" si="7"/>
        <v>131472534.38</v>
      </c>
      <c r="F34" s="29">
        <v>131472534.38</v>
      </c>
      <c r="G34" s="29">
        <v>124253958.69</v>
      </c>
      <c r="H34" s="30">
        <f t="shared" si="8"/>
        <v>0</v>
      </c>
    </row>
    <row r="35" spans="1:8" ht="14.45" customHeight="1">
      <c r="A35" s="26"/>
      <c r="B35" s="27" t="s">
        <v>321</v>
      </c>
      <c r="C35" s="29">
        <v>26091373</v>
      </c>
      <c r="D35" s="29">
        <v>184206013.38999999</v>
      </c>
      <c r="E35" s="30">
        <f t="shared" si="7"/>
        <v>210297386.38999999</v>
      </c>
      <c r="F35" s="29">
        <v>210297386.38999999</v>
      </c>
      <c r="G35" s="29">
        <v>207218158.27000001</v>
      </c>
      <c r="H35" s="30">
        <f t="shared" si="8"/>
        <v>0</v>
      </c>
    </row>
    <row r="36" spans="1:8" ht="14.45" customHeight="1">
      <c r="A36" s="26"/>
      <c r="B36" s="27" t="s">
        <v>322</v>
      </c>
      <c r="C36" s="29">
        <v>67928589</v>
      </c>
      <c r="D36" s="29">
        <v>62184915.93</v>
      </c>
      <c r="E36" s="30">
        <f t="shared" si="7"/>
        <v>130113504.93000001</v>
      </c>
      <c r="F36" s="29">
        <v>130113504.93000001</v>
      </c>
      <c r="G36" s="29">
        <v>129836627.19</v>
      </c>
      <c r="H36" s="30">
        <f t="shared" si="8"/>
        <v>0</v>
      </c>
    </row>
    <row r="37" spans="1:8" ht="14.45" customHeight="1">
      <c r="A37" s="26"/>
      <c r="B37" s="27" t="s">
        <v>323</v>
      </c>
      <c r="C37" s="29">
        <v>13604097</v>
      </c>
      <c r="D37" s="29">
        <v>-516763.35</v>
      </c>
      <c r="E37" s="30">
        <f t="shared" si="7"/>
        <v>13087333.65</v>
      </c>
      <c r="F37" s="29">
        <v>13087333.65</v>
      </c>
      <c r="G37" s="29">
        <v>13008036.18</v>
      </c>
      <c r="H37" s="30">
        <f t="shared" si="8"/>
        <v>0</v>
      </c>
    </row>
    <row r="38" spans="1:8" ht="14.45" customHeight="1">
      <c r="A38" s="26"/>
      <c r="B38" s="27" t="s">
        <v>324</v>
      </c>
      <c r="C38" s="29">
        <v>35104837</v>
      </c>
      <c r="D38" s="29">
        <v>7946296.1999999993</v>
      </c>
      <c r="E38" s="30">
        <f t="shared" si="7"/>
        <v>43051133.200000003</v>
      </c>
      <c r="F38" s="29">
        <v>43051133.200000003</v>
      </c>
      <c r="G38" s="29">
        <v>43051133.200000003</v>
      </c>
      <c r="H38" s="30">
        <f t="shared" si="8"/>
        <v>0</v>
      </c>
    </row>
    <row r="39" spans="1:8" ht="14.45" customHeight="1">
      <c r="A39" s="244" t="s">
        <v>325</v>
      </c>
      <c r="B39" s="245"/>
      <c r="C39" s="28">
        <f t="shared" ref="C39:H39" si="9">SUM(C40:C48)</f>
        <v>24829260604</v>
      </c>
      <c r="D39" s="28">
        <f t="shared" si="9"/>
        <v>4687097919.0900011</v>
      </c>
      <c r="E39" s="28">
        <f t="shared" si="9"/>
        <v>29516358523.09</v>
      </c>
      <c r="F39" s="28">
        <f t="shared" si="9"/>
        <v>29516358523.09</v>
      </c>
      <c r="G39" s="28">
        <f t="shared" si="9"/>
        <v>29456179790.530003</v>
      </c>
      <c r="H39" s="28">
        <f t="shared" si="9"/>
        <v>0</v>
      </c>
    </row>
    <row r="40" spans="1:8" ht="14.45" customHeight="1">
      <c r="A40" s="26"/>
      <c r="B40" s="27" t="s">
        <v>326</v>
      </c>
      <c r="C40" s="29">
        <v>24186478643</v>
      </c>
      <c r="D40" s="29">
        <v>3964173848.8800001</v>
      </c>
      <c r="E40" s="30">
        <f t="shared" ref="E40:E48" si="10">C40+D40</f>
        <v>28150652491.880001</v>
      </c>
      <c r="F40" s="29">
        <v>28150652491.880001</v>
      </c>
      <c r="G40" s="29">
        <v>28095680201.75</v>
      </c>
      <c r="H40" s="30">
        <f t="shared" ref="H40:H48" si="11">E40-F40</f>
        <v>0</v>
      </c>
    </row>
    <row r="41" spans="1:8" ht="14.45" customHeight="1">
      <c r="A41" s="26"/>
      <c r="B41" s="27" t="s">
        <v>327</v>
      </c>
      <c r="C41" s="29">
        <v>475222577</v>
      </c>
      <c r="D41" s="29">
        <v>641922981.00999999</v>
      </c>
      <c r="E41" s="30">
        <f t="shared" si="10"/>
        <v>1117145558.01</v>
      </c>
      <c r="F41" s="29">
        <v>1117145558.01</v>
      </c>
      <c r="G41" s="29">
        <v>1112014115.5799999</v>
      </c>
      <c r="H41" s="30">
        <f t="shared" si="11"/>
        <v>0</v>
      </c>
    </row>
    <row r="42" spans="1:8" ht="14.45" customHeight="1">
      <c r="A42" s="26"/>
      <c r="B42" s="27" t="s">
        <v>328</v>
      </c>
      <c r="C42" s="29">
        <v>0</v>
      </c>
      <c r="D42" s="29">
        <v>0</v>
      </c>
      <c r="E42" s="30">
        <f t="shared" si="10"/>
        <v>0</v>
      </c>
      <c r="F42" s="29">
        <v>0</v>
      </c>
      <c r="G42" s="29">
        <v>0</v>
      </c>
      <c r="H42" s="30">
        <f t="shared" si="11"/>
        <v>0</v>
      </c>
    </row>
    <row r="43" spans="1:8" ht="14.45" customHeight="1">
      <c r="A43" s="26"/>
      <c r="B43" s="27" t="s">
        <v>329</v>
      </c>
      <c r="C43" s="29">
        <v>45600000</v>
      </c>
      <c r="D43" s="29">
        <v>-25485683.649999999</v>
      </c>
      <c r="E43" s="30">
        <f t="shared" si="10"/>
        <v>20114316.350000001</v>
      </c>
      <c r="F43" s="29">
        <v>20114316.350000001</v>
      </c>
      <c r="G43" s="29">
        <v>20039316.350000001</v>
      </c>
      <c r="H43" s="30">
        <f t="shared" si="11"/>
        <v>0</v>
      </c>
    </row>
    <row r="44" spans="1:8" ht="14.45" customHeight="1">
      <c r="A44" s="26"/>
      <c r="B44" s="27" t="s">
        <v>330</v>
      </c>
      <c r="C44" s="29">
        <v>120000000</v>
      </c>
      <c r="D44" s="29">
        <v>13000000</v>
      </c>
      <c r="E44" s="30">
        <f t="shared" si="10"/>
        <v>133000000</v>
      </c>
      <c r="F44" s="29">
        <v>133000000</v>
      </c>
      <c r="G44" s="29">
        <v>133000000</v>
      </c>
      <c r="H44" s="30">
        <f t="shared" si="11"/>
        <v>0</v>
      </c>
    </row>
    <row r="45" spans="1:8" ht="14.45" customHeight="1">
      <c r="A45" s="130"/>
      <c r="B45" s="131" t="s">
        <v>331</v>
      </c>
      <c r="C45" s="132">
        <v>0</v>
      </c>
      <c r="D45" s="132">
        <v>93136500.310000002</v>
      </c>
      <c r="E45" s="133">
        <f t="shared" si="10"/>
        <v>93136500.310000002</v>
      </c>
      <c r="F45" s="132">
        <v>93136500.310000002</v>
      </c>
      <c r="G45" s="132">
        <v>93136500.310000002</v>
      </c>
      <c r="H45" s="133">
        <f t="shared" si="11"/>
        <v>0</v>
      </c>
    </row>
    <row r="46" spans="1:8" ht="14.45" customHeight="1">
      <c r="A46" s="26"/>
      <c r="B46" s="27" t="s">
        <v>332</v>
      </c>
      <c r="C46" s="29">
        <v>0</v>
      </c>
      <c r="D46" s="29">
        <v>0</v>
      </c>
      <c r="E46" s="30">
        <f t="shared" si="10"/>
        <v>0</v>
      </c>
      <c r="F46" s="29">
        <v>0</v>
      </c>
      <c r="G46" s="29">
        <v>0</v>
      </c>
      <c r="H46" s="30">
        <f t="shared" si="11"/>
        <v>0</v>
      </c>
    </row>
    <row r="47" spans="1:8">
      <c r="A47" s="26"/>
      <c r="B47" s="27" t="s">
        <v>333</v>
      </c>
      <c r="C47" s="29">
        <v>1959384</v>
      </c>
      <c r="D47" s="29">
        <v>350272.54</v>
      </c>
      <c r="E47" s="30">
        <f t="shared" si="10"/>
        <v>2309656.54</v>
      </c>
      <c r="F47" s="29">
        <v>2309656.54</v>
      </c>
      <c r="G47" s="29">
        <v>2309656.54</v>
      </c>
      <c r="H47" s="30">
        <f t="shared" si="11"/>
        <v>0</v>
      </c>
    </row>
    <row r="48" spans="1:8">
      <c r="A48" s="26"/>
      <c r="B48" s="27" t="s">
        <v>334</v>
      </c>
      <c r="C48" s="29">
        <v>0</v>
      </c>
      <c r="D48" s="29">
        <v>0</v>
      </c>
      <c r="E48" s="30">
        <f t="shared" si="10"/>
        <v>0</v>
      </c>
      <c r="F48" s="29">
        <v>0</v>
      </c>
      <c r="G48" s="29">
        <v>0</v>
      </c>
      <c r="H48" s="30">
        <f t="shared" si="11"/>
        <v>0</v>
      </c>
    </row>
    <row r="49" spans="1:8">
      <c r="A49" s="244" t="s">
        <v>335</v>
      </c>
      <c r="B49" s="245"/>
      <c r="C49" s="28">
        <f t="shared" ref="C49:H49" si="12">SUM(C50:C58)</f>
        <v>230639582</v>
      </c>
      <c r="D49" s="28">
        <f t="shared" si="12"/>
        <v>-166230100.63</v>
      </c>
      <c r="E49" s="28">
        <f t="shared" si="12"/>
        <v>64409481.369999997</v>
      </c>
      <c r="F49" s="28">
        <f t="shared" si="12"/>
        <v>64409481.369999997</v>
      </c>
      <c r="G49" s="28">
        <f t="shared" si="12"/>
        <v>60225131.510000005</v>
      </c>
      <c r="H49" s="28">
        <f t="shared" si="12"/>
        <v>0</v>
      </c>
    </row>
    <row r="50" spans="1:8">
      <c r="A50" s="26"/>
      <c r="B50" s="27" t="s">
        <v>336</v>
      </c>
      <c r="C50" s="29">
        <v>0</v>
      </c>
      <c r="D50" s="29">
        <v>23639887.07</v>
      </c>
      <c r="E50" s="30">
        <f t="shared" ref="E50:E58" si="13">C50+D50</f>
        <v>23639887.07</v>
      </c>
      <c r="F50" s="29">
        <v>23639887.07</v>
      </c>
      <c r="G50" s="29">
        <v>20595901.460000001</v>
      </c>
      <c r="H50" s="30">
        <f t="shared" ref="H50:H58" si="14">E50-F50</f>
        <v>0</v>
      </c>
    </row>
    <row r="51" spans="1:8">
      <c r="A51" s="26"/>
      <c r="B51" s="27" t="s">
        <v>337</v>
      </c>
      <c r="C51" s="29">
        <v>0</v>
      </c>
      <c r="D51" s="29">
        <v>2042908.82</v>
      </c>
      <c r="E51" s="30">
        <f t="shared" si="13"/>
        <v>2042908.82</v>
      </c>
      <c r="F51" s="29">
        <v>2042908.82</v>
      </c>
      <c r="G51" s="29">
        <v>1383757.32</v>
      </c>
      <c r="H51" s="30">
        <f t="shared" si="14"/>
        <v>0</v>
      </c>
    </row>
    <row r="52" spans="1:8">
      <c r="A52" s="26"/>
      <c r="B52" s="27" t="s">
        <v>338</v>
      </c>
      <c r="C52" s="29">
        <v>0</v>
      </c>
      <c r="D52" s="29">
        <v>420740</v>
      </c>
      <c r="E52" s="30">
        <f t="shared" si="13"/>
        <v>420740</v>
      </c>
      <c r="F52" s="29">
        <v>420740</v>
      </c>
      <c r="G52" s="29">
        <v>420740</v>
      </c>
      <c r="H52" s="30">
        <f t="shared" si="14"/>
        <v>0</v>
      </c>
    </row>
    <row r="53" spans="1:8">
      <c r="A53" s="26"/>
      <c r="B53" s="27" t="s">
        <v>339</v>
      </c>
      <c r="C53" s="29">
        <v>500000</v>
      </c>
      <c r="D53" s="29">
        <v>7384465</v>
      </c>
      <c r="E53" s="30">
        <f t="shared" si="13"/>
        <v>7884465</v>
      </c>
      <c r="F53" s="29">
        <v>7884465</v>
      </c>
      <c r="G53" s="29">
        <v>7662480</v>
      </c>
      <c r="H53" s="30">
        <f t="shared" si="14"/>
        <v>0</v>
      </c>
    </row>
    <row r="54" spans="1:8">
      <c r="A54" s="26"/>
      <c r="B54" s="27" t="s">
        <v>340</v>
      </c>
      <c r="C54" s="29">
        <v>220639582</v>
      </c>
      <c r="D54" s="29">
        <v>-220639582</v>
      </c>
      <c r="E54" s="30">
        <f t="shared" si="13"/>
        <v>0</v>
      </c>
      <c r="F54" s="29">
        <v>0</v>
      </c>
      <c r="G54" s="29">
        <v>0</v>
      </c>
      <c r="H54" s="30">
        <f t="shared" si="14"/>
        <v>0</v>
      </c>
    </row>
    <row r="55" spans="1:8">
      <c r="A55" s="26"/>
      <c r="B55" s="27" t="s">
        <v>341</v>
      </c>
      <c r="C55" s="29">
        <v>9500000</v>
      </c>
      <c r="D55" s="29">
        <v>-5187000.92</v>
      </c>
      <c r="E55" s="30">
        <f t="shared" si="13"/>
        <v>4312999.08</v>
      </c>
      <c r="F55" s="29">
        <v>4312999.08</v>
      </c>
      <c r="G55" s="29">
        <v>4210771.53</v>
      </c>
      <c r="H55" s="30">
        <f t="shared" si="14"/>
        <v>0</v>
      </c>
    </row>
    <row r="56" spans="1:8">
      <c r="A56" s="26"/>
      <c r="B56" s="27" t="s">
        <v>342</v>
      </c>
      <c r="C56" s="29">
        <v>0</v>
      </c>
      <c r="D56" s="29">
        <v>0</v>
      </c>
      <c r="E56" s="30">
        <f t="shared" si="13"/>
        <v>0</v>
      </c>
      <c r="F56" s="29">
        <v>0</v>
      </c>
      <c r="G56" s="29">
        <v>0</v>
      </c>
      <c r="H56" s="30">
        <f t="shared" si="14"/>
        <v>0</v>
      </c>
    </row>
    <row r="57" spans="1:8">
      <c r="A57" s="26"/>
      <c r="B57" s="27" t="s">
        <v>343</v>
      </c>
      <c r="C57" s="29">
        <v>0</v>
      </c>
      <c r="D57" s="29">
        <v>13000000</v>
      </c>
      <c r="E57" s="30">
        <f t="shared" si="13"/>
        <v>13000000</v>
      </c>
      <c r="F57" s="29">
        <v>13000000</v>
      </c>
      <c r="G57" s="29">
        <v>13000000</v>
      </c>
      <c r="H57" s="30">
        <f t="shared" si="14"/>
        <v>0</v>
      </c>
    </row>
    <row r="58" spans="1:8">
      <c r="A58" s="26"/>
      <c r="B58" s="27" t="s">
        <v>344</v>
      </c>
      <c r="C58" s="29">
        <v>0</v>
      </c>
      <c r="D58" s="29">
        <v>13108481.4</v>
      </c>
      <c r="E58" s="30">
        <f t="shared" si="13"/>
        <v>13108481.4</v>
      </c>
      <c r="F58" s="29">
        <v>13108481.4</v>
      </c>
      <c r="G58" s="29">
        <v>12951481.199999999</v>
      </c>
      <c r="H58" s="30">
        <f t="shared" si="14"/>
        <v>0</v>
      </c>
    </row>
    <row r="59" spans="1:8">
      <c r="A59" s="244" t="s">
        <v>345</v>
      </c>
      <c r="B59" s="245"/>
      <c r="C59" s="28">
        <f t="shared" ref="C59:H59" si="15">SUM(C60:C62)</f>
        <v>3566287203</v>
      </c>
      <c r="D59" s="28">
        <f t="shared" si="15"/>
        <v>-697343339.88999999</v>
      </c>
      <c r="E59" s="28">
        <f t="shared" si="15"/>
        <v>2868943863.1099997</v>
      </c>
      <c r="F59" s="28">
        <f t="shared" si="15"/>
        <v>2868943863.1100001</v>
      </c>
      <c r="G59" s="28">
        <f t="shared" si="15"/>
        <v>2835300514.0500002</v>
      </c>
      <c r="H59" s="28">
        <f t="shared" si="15"/>
        <v>0</v>
      </c>
    </row>
    <row r="60" spans="1:8">
      <c r="A60" s="26"/>
      <c r="B60" s="27" t="s">
        <v>346</v>
      </c>
      <c r="C60" s="29">
        <v>1741350641</v>
      </c>
      <c r="D60" s="29">
        <v>-162409107.53</v>
      </c>
      <c r="E60" s="30">
        <f>C60+D60</f>
        <v>1578941533.47</v>
      </c>
      <c r="F60" s="29">
        <v>1578941533.47</v>
      </c>
      <c r="G60" s="29">
        <v>1565231267.77</v>
      </c>
      <c r="H60" s="30">
        <f>E60-F60</f>
        <v>0</v>
      </c>
    </row>
    <row r="61" spans="1:8">
      <c r="A61" s="26"/>
      <c r="B61" s="27" t="s">
        <v>347</v>
      </c>
      <c r="C61" s="29">
        <v>21696370</v>
      </c>
      <c r="D61" s="29">
        <v>-21696370</v>
      </c>
      <c r="E61" s="30">
        <f>C61+D61</f>
        <v>0</v>
      </c>
      <c r="F61" s="29">
        <v>0</v>
      </c>
      <c r="G61" s="29">
        <v>0</v>
      </c>
      <c r="H61" s="30">
        <f>E61-F61</f>
        <v>0</v>
      </c>
    </row>
    <row r="62" spans="1:8">
      <c r="A62" s="26"/>
      <c r="B62" s="27" t="s">
        <v>348</v>
      </c>
      <c r="C62" s="29">
        <v>1803240192</v>
      </c>
      <c r="D62" s="29">
        <v>-513237862.36000001</v>
      </c>
      <c r="E62" s="30">
        <f>C62+D62</f>
        <v>1290002329.6399999</v>
      </c>
      <c r="F62" s="29">
        <v>1290002329.6400001</v>
      </c>
      <c r="G62" s="29">
        <v>1270069246.28</v>
      </c>
      <c r="H62" s="30">
        <f>E62-F62</f>
        <v>0</v>
      </c>
    </row>
    <row r="63" spans="1:8">
      <c r="A63" s="244" t="s">
        <v>349</v>
      </c>
      <c r="B63" s="245"/>
      <c r="C63" s="28">
        <f t="shared" ref="C63:H63" si="16">SUM(C64:C70)</f>
        <v>1507835786</v>
      </c>
      <c r="D63" s="28">
        <f t="shared" si="16"/>
        <v>-59584964.859999999</v>
      </c>
      <c r="E63" s="28">
        <f t="shared" si="16"/>
        <v>1448250821.1400001</v>
      </c>
      <c r="F63" s="28">
        <f t="shared" si="16"/>
        <v>1448250821.1400001</v>
      </c>
      <c r="G63" s="28">
        <f t="shared" si="16"/>
        <v>1380040094.0899999</v>
      </c>
      <c r="H63" s="28">
        <f t="shared" si="16"/>
        <v>0</v>
      </c>
    </row>
    <row r="64" spans="1:8">
      <c r="A64" s="26"/>
      <c r="B64" s="27" t="s">
        <v>350</v>
      </c>
      <c r="C64" s="29">
        <v>0</v>
      </c>
      <c r="D64" s="29">
        <v>0</v>
      </c>
      <c r="E64" s="30">
        <f t="shared" ref="E64:E70" si="17">C64+D64</f>
        <v>0</v>
      </c>
      <c r="F64" s="29">
        <v>0</v>
      </c>
      <c r="G64" s="29">
        <v>0</v>
      </c>
      <c r="H64" s="30">
        <f t="shared" ref="H64:H70" si="18">E64-F64</f>
        <v>0</v>
      </c>
    </row>
    <row r="65" spans="1:8">
      <c r="A65" s="26"/>
      <c r="B65" s="27" t="s">
        <v>351</v>
      </c>
      <c r="C65" s="29">
        <v>0</v>
      </c>
      <c r="D65" s="29">
        <v>0</v>
      </c>
      <c r="E65" s="30">
        <f t="shared" si="17"/>
        <v>0</v>
      </c>
      <c r="F65" s="29">
        <v>0</v>
      </c>
      <c r="G65" s="29">
        <v>0</v>
      </c>
      <c r="H65" s="30">
        <f t="shared" si="18"/>
        <v>0</v>
      </c>
    </row>
    <row r="66" spans="1:8">
      <c r="A66" s="26"/>
      <c r="B66" s="27" t="s">
        <v>352</v>
      </c>
      <c r="C66" s="29">
        <v>0</v>
      </c>
      <c r="D66" s="29">
        <v>0</v>
      </c>
      <c r="E66" s="30">
        <f t="shared" si="17"/>
        <v>0</v>
      </c>
      <c r="F66" s="29">
        <v>0</v>
      </c>
      <c r="G66" s="29">
        <v>0</v>
      </c>
      <c r="H66" s="30">
        <f t="shared" si="18"/>
        <v>0</v>
      </c>
    </row>
    <row r="67" spans="1:8">
      <c r="A67" s="26"/>
      <c r="B67" s="27" t="s">
        <v>353</v>
      </c>
      <c r="C67" s="29">
        <v>0</v>
      </c>
      <c r="D67" s="29">
        <v>0</v>
      </c>
      <c r="E67" s="30">
        <f t="shared" si="17"/>
        <v>0</v>
      </c>
      <c r="F67" s="29">
        <v>0</v>
      </c>
      <c r="G67" s="29">
        <v>0</v>
      </c>
      <c r="H67" s="30">
        <f t="shared" si="18"/>
        <v>0</v>
      </c>
    </row>
    <row r="68" spans="1:8">
      <c r="A68" s="26"/>
      <c r="B68" s="27" t="s">
        <v>354</v>
      </c>
      <c r="C68" s="29">
        <v>1507835786</v>
      </c>
      <c r="D68" s="29">
        <v>-59584964.859999999</v>
      </c>
      <c r="E68" s="30">
        <f t="shared" si="17"/>
        <v>1448250821.1400001</v>
      </c>
      <c r="F68" s="29">
        <v>1448250821.1400001</v>
      </c>
      <c r="G68" s="29">
        <v>1380040094.0899999</v>
      </c>
      <c r="H68" s="30">
        <f t="shared" si="18"/>
        <v>0</v>
      </c>
    </row>
    <row r="69" spans="1:8">
      <c r="A69" s="26"/>
      <c r="B69" s="27" t="s">
        <v>355</v>
      </c>
      <c r="C69" s="29">
        <v>0</v>
      </c>
      <c r="D69" s="29">
        <v>0</v>
      </c>
      <c r="E69" s="30">
        <f t="shared" si="17"/>
        <v>0</v>
      </c>
      <c r="F69" s="29">
        <v>0</v>
      </c>
      <c r="G69" s="29">
        <v>0</v>
      </c>
      <c r="H69" s="30">
        <f t="shared" si="18"/>
        <v>0</v>
      </c>
    </row>
    <row r="70" spans="1:8" ht="20.25" customHeight="1">
      <c r="A70" s="26"/>
      <c r="B70" s="27" t="s">
        <v>356</v>
      </c>
      <c r="C70" s="29">
        <v>0</v>
      </c>
      <c r="D70" s="29">
        <v>0</v>
      </c>
      <c r="E70" s="30">
        <f t="shared" si="17"/>
        <v>0</v>
      </c>
      <c r="F70" s="29">
        <v>0</v>
      </c>
      <c r="G70" s="29">
        <v>0</v>
      </c>
      <c r="H70" s="30">
        <f t="shared" si="18"/>
        <v>0</v>
      </c>
    </row>
    <row r="71" spans="1:8">
      <c r="A71" s="244" t="s">
        <v>357</v>
      </c>
      <c r="B71" s="245"/>
      <c r="C71" s="28">
        <f t="shared" ref="C71:H71" si="19">SUM(C72:C74)</f>
        <v>5632565453</v>
      </c>
      <c r="D71" s="28">
        <f t="shared" si="19"/>
        <v>157781697.43000001</v>
      </c>
      <c r="E71" s="28">
        <f t="shared" si="19"/>
        <v>5790347150.4300003</v>
      </c>
      <c r="F71" s="28">
        <f t="shared" si="19"/>
        <v>5790347150.4300003</v>
      </c>
      <c r="G71" s="28">
        <f t="shared" si="19"/>
        <v>5784132837.4300003</v>
      </c>
      <c r="H71" s="28">
        <f t="shared" si="19"/>
        <v>0</v>
      </c>
    </row>
    <row r="72" spans="1:8">
      <c r="A72" s="26"/>
      <c r="B72" s="27" t="s">
        <v>358</v>
      </c>
      <c r="C72" s="29">
        <v>3533542665</v>
      </c>
      <c r="D72" s="29">
        <v>154237848.43000001</v>
      </c>
      <c r="E72" s="30">
        <f>C72+D72</f>
        <v>3687780513.4299998</v>
      </c>
      <c r="F72" s="29">
        <v>3687780513.4299998</v>
      </c>
      <c r="G72" s="29">
        <v>3681566200.4299998</v>
      </c>
      <c r="H72" s="30">
        <f>E72-F72</f>
        <v>0</v>
      </c>
    </row>
    <row r="73" spans="1:8">
      <c r="A73" s="26"/>
      <c r="B73" s="27" t="s">
        <v>359</v>
      </c>
      <c r="C73" s="29">
        <v>2099022788</v>
      </c>
      <c r="D73" s="29">
        <v>3543849</v>
      </c>
      <c r="E73" s="30">
        <f>C73+D73</f>
        <v>2102566637</v>
      </c>
      <c r="F73" s="29">
        <v>2102566637</v>
      </c>
      <c r="G73" s="29">
        <v>2102566637</v>
      </c>
      <c r="H73" s="30">
        <f>E73-F73</f>
        <v>0</v>
      </c>
    </row>
    <row r="74" spans="1:8">
      <c r="A74" s="26"/>
      <c r="B74" s="27" t="s">
        <v>360</v>
      </c>
      <c r="C74" s="29">
        <v>0</v>
      </c>
      <c r="D74" s="29">
        <v>0</v>
      </c>
      <c r="E74" s="30">
        <f>C74+D74</f>
        <v>0</v>
      </c>
      <c r="F74" s="29">
        <v>0</v>
      </c>
      <c r="G74" s="29">
        <v>0</v>
      </c>
      <c r="H74" s="30">
        <f>E74-F74</f>
        <v>0</v>
      </c>
    </row>
    <row r="75" spans="1:8">
      <c r="A75" s="244" t="s">
        <v>361</v>
      </c>
      <c r="B75" s="245"/>
      <c r="C75" s="28">
        <f t="shared" ref="C75:H75" si="20">SUM(C76:C82)</f>
        <v>412203193</v>
      </c>
      <c r="D75" s="28">
        <f t="shared" si="20"/>
        <v>16355912.530000005</v>
      </c>
      <c r="E75" s="28">
        <f t="shared" si="20"/>
        <v>428559105.52999997</v>
      </c>
      <c r="F75" s="28">
        <f t="shared" si="20"/>
        <v>428559105.52999997</v>
      </c>
      <c r="G75" s="28">
        <f t="shared" si="20"/>
        <v>427372025.96999997</v>
      </c>
      <c r="H75" s="28">
        <f t="shared" si="20"/>
        <v>0</v>
      </c>
    </row>
    <row r="76" spans="1:8">
      <c r="A76" s="26"/>
      <c r="B76" s="27" t="s">
        <v>362</v>
      </c>
      <c r="C76" s="29">
        <v>125207144</v>
      </c>
      <c r="D76" s="29">
        <v>44355335.170000002</v>
      </c>
      <c r="E76" s="30">
        <f t="shared" ref="E76:E82" si="21">C76+D76</f>
        <v>169562479.17000002</v>
      </c>
      <c r="F76" s="29">
        <v>169562479.16999999</v>
      </c>
      <c r="G76" s="29">
        <v>169562479.16999999</v>
      </c>
      <c r="H76" s="30">
        <f t="shared" ref="H76:H82" si="22">E76-F76</f>
        <v>0</v>
      </c>
    </row>
    <row r="77" spans="1:8">
      <c r="A77" s="26"/>
      <c r="B77" s="27" t="s">
        <v>363</v>
      </c>
      <c r="C77" s="29">
        <v>286996049</v>
      </c>
      <c r="D77" s="29">
        <v>-36883784.159999996</v>
      </c>
      <c r="E77" s="30">
        <f t="shared" si="21"/>
        <v>250112264.84</v>
      </c>
      <c r="F77" s="29">
        <v>250112264.84</v>
      </c>
      <c r="G77" s="29">
        <v>250112264.84</v>
      </c>
      <c r="H77" s="30">
        <f t="shared" si="22"/>
        <v>0</v>
      </c>
    </row>
    <row r="78" spans="1:8" s="35" customFormat="1">
      <c r="A78" s="134"/>
      <c r="B78" s="135" t="s">
        <v>364</v>
      </c>
      <c r="C78" s="36">
        <v>0</v>
      </c>
      <c r="D78" s="36">
        <v>0</v>
      </c>
      <c r="E78" s="37">
        <f t="shared" si="21"/>
        <v>0</v>
      </c>
      <c r="F78" s="36">
        <v>0</v>
      </c>
      <c r="G78" s="36">
        <v>0</v>
      </c>
      <c r="H78" s="37">
        <f t="shared" si="22"/>
        <v>0</v>
      </c>
    </row>
    <row r="79" spans="1:8" s="35" customFormat="1">
      <c r="A79" s="31"/>
      <c r="B79" s="32" t="s">
        <v>365</v>
      </c>
      <c r="C79" s="33">
        <v>0</v>
      </c>
      <c r="D79" s="33">
        <v>8884361.5199999996</v>
      </c>
      <c r="E79" s="34">
        <f t="shared" si="21"/>
        <v>8884361.5199999996</v>
      </c>
      <c r="F79" s="33">
        <v>8884361.5199999996</v>
      </c>
      <c r="G79" s="33">
        <v>7697281.96</v>
      </c>
      <c r="H79" s="34">
        <f t="shared" si="22"/>
        <v>0</v>
      </c>
    </row>
    <row r="80" spans="1:8" s="35" customFormat="1">
      <c r="A80" s="31"/>
      <c r="B80" s="32" t="s">
        <v>366</v>
      </c>
      <c r="C80" s="33">
        <v>0</v>
      </c>
      <c r="D80" s="33">
        <v>0</v>
      </c>
      <c r="E80" s="34">
        <f t="shared" si="21"/>
        <v>0</v>
      </c>
      <c r="F80" s="33">
        <v>0</v>
      </c>
      <c r="G80" s="33">
        <v>0</v>
      </c>
      <c r="H80" s="34">
        <f t="shared" si="22"/>
        <v>0</v>
      </c>
    </row>
    <row r="81" spans="1:8" s="35" customFormat="1">
      <c r="A81" s="31"/>
      <c r="B81" s="32" t="s">
        <v>367</v>
      </c>
      <c r="C81" s="33">
        <v>0</v>
      </c>
      <c r="D81" s="33">
        <v>0</v>
      </c>
      <c r="E81" s="34">
        <f t="shared" si="21"/>
        <v>0</v>
      </c>
      <c r="F81" s="33">
        <v>0</v>
      </c>
      <c r="G81" s="33">
        <v>0</v>
      </c>
      <c r="H81" s="34">
        <f t="shared" si="22"/>
        <v>0</v>
      </c>
    </row>
    <row r="82" spans="1:8" s="35" customFormat="1">
      <c r="A82" s="134"/>
      <c r="B82" s="135" t="s">
        <v>368</v>
      </c>
      <c r="C82" s="36">
        <v>0</v>
      </c>
      <c r="D82" s="36">
        <v>0</v>
      </c>
      <c r="E82" s="37">
        <f t="shared" si="21"/>
        <v>0</v>
      </c>
      <c r="F82" s="36">
        <v>0</v>
      </c>
      <c r="G82" s="36">
        <v>0</v>
      </c>
      <c r="H82" s="37">
        <f t="shared" si="22"/>
        <v>0</v>
      </c>
    </row>
    <row r="83" spans="1:8" s="42" customFormat="1" ht="18" customHeight="1">
      <c r="A83" s="38"/>
      <c r="B83" s="39" t="s">
        <v>12</v>
      </c>
      <c r="C83" s="40">
        <f t="shared" ref="C83:H83" si="23">C11+C19+C29+C39+C49+C59+C63+C71+C75</f>
        <v>43130436529</v>
      </c>
      <c r="D83" s="40">
        <f t="shared" si="23"/>
        <v>4590786509.7200012</v>
      </c>
      <c r="E83" s="40">
        <f t="shared" si="23"/>
        <v>47721223038.720001</v>
      </c>
      <c r="F83" s="40">
        <f t="shared" si="23"/>
        <v>47721223038.720001</v>
      </c>
      <c r="G83" s="40">
        <f t="shared" si="23"/>
        <v>47473393756.920006</v>
      </c>
      <c r="H83" s="41">
        <f t="shared" si="23"/>
        <v>0</v>
      </c>
    </row>
    <row r="85" spans="1:8" hidden="1"/>
    <row r="86" spans="1:8" hidden="1"/>
    <row r="87" spans="1:8" hidden="1"/>
    <row r="88" spans="1:8" hidden="1"/>
    <row r="89" spans="1:8" hidden="1"/>
    <row r="90" spans="1:8" hidden="1"/>
    <row r="91" spans="1:8" hidden="1"/>
    <row r="92" spans="1:8" hidden="1"/>
    <row r="93" spans="1:8" hidden="1"/>
    <row r="94" spans="1:8" hidden="1"/>
    <row r="95" spans="1:8" hidden="1"/>
    <row r="96" spans="1:8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</sheetData>
  <mergeCells count="18">
    <mergeCell ref="A1:H1"/>
    <mergeCell ref="A2:H2"/>
    <mergeCell ref="A3:H3"/>
    <mergeCell ref="A4:H4"/>
    <mergeCell ref="A5:H5"/>
    <mergeCell ref="A63:B63"/>
    <mergeCell ref="A71:B71"/>
    <mergeCell ref="A75:B75"/>
    <mergeCell ref="A6:H6"/>
    <mergeCell ref="A11:B11"/>
    <mergeCell ref="A19:B19"/>
    <mergeCell ref="A29:B29"/>
    <mergeCell ref="A39:B39"/>
    <mergeCell ref="A49:B49"/>
    <mergeCell ref="A59:B59"/>
    <mergeCell ref="A8:B10"/>
    <mergeCell ref="C8:G8"/>
    <mergeCell ref="H8:H9"/>
  </mergeCells>
  <printOptions horizontalCentered="1"/>
  <pageMargins left="0.39370078740157483" right="0.39370078740157483" top="0.59055118110236227" bottom="0.39370078740157483" header="0.31496062992125984" footer="0.31496062992125984"/>
  <pageSetup scale="85" firstPageNumber="10" orientation="landscape" r:id="rId1"/>
  <ignoredErrors>
    <ignoredError sqref="E12:E18" unlockedFormula="1"/>
    <ignoredError sqref="E1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I48"/>
  <sheetViews>
    <sheetView topLeftCell="A34" workbookViewId="0">
      <selection activeCell="K41" sqref="K41"/>
    </sheetView>
  </sheetViews>
  <sheetFormatPr baseColWidth="10" defaultRowHeight="15"/>
  <cols>
    <col min="1" max="1" width="11.85546875" customWidth="1"/>
    <col min="2" max="2" width="33.28515625" customWidth="1"/>
    <col min="3" max="3" width="14.140625" customWidth="1"/>
    <col min="4" max="4" width="12.42578125" customWidth="1"/>
    <col min="5" max="5" width="13.5703125" customWidth="1"/>
    <col min="6" max="6" width="14.140625" customWidth="1"/>
    <col min="7" max="7" width="13.28515625" customWidth="1"/>
    <col min="8" max="8" width="13.140625" customWidth="1"/>
  </cols>
  <sheetData>
    <row r="1" spans="1:9">
      <c r="A1" s="224" t="s">
        <v>476</v>
      </c>
      <c r="B1" s="225"/>
      <c r="C1" s="225"/>
      <c r="D1" s="225"/>
      <c r="E1" s="225"/>
      <c r="F1" s="225"/>
      <c r="G1" s="225"/>
      <c r="H1" s="226"/>
      <c r="I1" s="43"/>
    </row>
    <row r="2" spans="1:9">
      <c r="A2" s="227" t="s">
        <v>474</v>
      </c>
      <c r="B2" s="228"/>
      <c r="C2" s="228"/>
      <c r="D2" s="228"/>
      <c r="E2" s="228"/>
      <c r="F2" s="228"/>
      <c r="G2" s="228"/>
      <c r="H2" s="229"/>
      <c r="I2" s="43"/>
    </row>
    <row r="3" spans="1:9">
      <c r="A3" s="230" t="s">
        <v>0</v>
      </c>
      <c r="B3" s="231"/>
      <c r="C3" s="231"/>
      <c r="D3" s="231"/>
      <c r="E3" s="231"/>
      <c r="F3" s="231"/>
      <c r="G3" s="231"/>
      <c r="H3" s="232"/>
      <c r="I3" s="43"/>
    </row>
    <row r="4" spans="1:9">
      <c r="A4" s="230" t="s">
        <v>369</v>
      </c>
      <c r="B4" s="231"/>
      <c r="C4" s="231"/>
      <c r="D4" s="231"/>
      <c r="E4" s="231"/>
      <c r="F4" s="231"/>
      <c r="G4" s="231"/>
      <c r="H4" s="232"/>
      <c r="I4" s="43"/>
    </row>
    <row r="5" spans="1:9">
      <c r="A5" s="230" t="s">
        <v>500</v>
      </c>
      <c r="B5" s="231"/>
      <c r="C5" s="231"/>
      <c r="D5" s="231"/>
      <c r="E5" s="231"/>
      <c r="F5" s="231"/>
      <c r="G5" s="231"/>
      <c r="H5" s="232"/>
      <c r="I5" s="43"/>
    </row>
    <row r="6" spans="1:9">
      <c r="A6" s="221" t="s">
        <v>290</v>
      </c>
      <c r="B6" s="222"/>
      <c r="C6" s="222"/>
      <c r="D6" s="222"/>
      <c r="E6" s="222"/>
      <c r="F6" s="222"/>
      <c r="G6" s="222"/>
      <c r="H6" s="223"/>
      <c r="I6" s="43"/>
    </row>
    <row r="7" spans="1:9">
      <c r="A7" s="1"/>
      <c r="B7" s="1"/>
      <c r="C7" s="1"/>
      <c r="D7" s="1"/>
      <c r="E7" s="1"/>
      <c r="F7" s="1"/>
      <c r="G7" s="1"/>
      <c r="H7" s="1"/>
      <c r="I7" s="43"/>
    </row>
    <row r="8" spans="1:9">
      <c r="A8" s="256" t="s">
        <v>2</v>
      </c>
      <c r="B8" s="257"/>
      <c r="C8" s="239" t="s">
        <v>3</v>
      </c>
      <c r="D8" s="240"/>
      <c r="E8" s="240"/>
      <c r="F8" s="240"/>
      <c r="G8" s="241"/>
      <c r="H8" s="242" t="s">
        <v>4</v>
      </c>
      <c r="I8" s="43"/>
    </row>
    <row r="9" spans="1:9" ht="22.15" customHeight="1">
      <c r="A9" s="258"/>
      <c r="B9" s="259"/>
      <c r="C9" s="44" t="s">
        <v>5</v>
      </c>
      <c r="D9" s="45" t="s">
        <v>6</v>
      </c>
      <c r="E9" s="44" t="s">
        <v>7</v>
      </c>
      <c r="F9" s="44" t="s">
        <v>8</v>
      </c>
      <c r="G9" s="44" t="s">
        <v>9</v>
      </c>
      <c r="H9" s="243"/>
      <c r="I9" s="43"/>
    </row>
    <row r="10" spans="1:9">
      <c r="A10" s="260"/>
      <c r="B10" s="261"/>
      <c r="C10" s="44">
        <v>1</v>
      </c>
      <c r="D10" s="44">
        <v>2</v>
      </c>
      <c r="E10" s="44" t="s">
        <v>10</v>
      </c>
      <c r="F10" s="44">
        <v>4</v>
      </c>
      <c r="G10" s="44">
        <v>5</v>
      </c>
      <c r="H10" s="46" t="s">
        <v>11</v>
      </c>
      <c r="I10" s="43"/>
    </row>
    <row r="11" spans="1:9">
      <c r="A11" s="47"/>
      <c r="B11" s="48"/>
      <c r="C11" s="49"/>
      <c r="D11" s="49"/>
      <c r="E11" s="49"/>
      <c r="F11" s="49"/>
      <c r="G11" s="49"/>
      <c r="H11" s="49"/>
      <c r="I11" s="43"/>
    </row>
    <row r="12" spans="1:9">
      <c r="A12" s="254" t="s">
        <v>370</v>
      </c>
      <c r="B12" s="255"/>
      <c r="C12" s="50">
        <f t="shared" ref="C12:H12" si="0">SUM(C13:C20)</f>
        <v>4818182290</v>
      </c>
      <c r="D12" s="50">
        <f t="shared" si="0"/>
        <v>722194968.71000004</v>
      </c>
      <c r="E12" s="50">
        <f>D12+C12</f>
        <v>5540377258.71</v>
      </c>
      <c r="F12" s="145">
        <f t="shared" si="0"/>
        <v>5540377258.7099991</v>
      </c>
      <c r="G12" s="145">
        <f t="shared" si="0"/>
        <v>5427840202.1300001</v>
      </c>
      <c r="H12" s="50">
        <f t="shared" si="0"/>
        <v>2.384185791015625E-7</v>
      </c>
      <c r="I12" s="43"/>
    </row>
    <row r="13" spans="1:9">
      <c r="A13" s="246" t="s">
        <v>371</v>
      </c>
      <c r="B13" s="247"/>
      <c r="C13" s="51">
        <v>379911815</v>
      </c>
      <c r="D13" s="51">
        <v>-3173415.8000000026</v>
      </c>
      <c r="E13" s="51">
        <f t="shared" ref="E13:E44" si="1">D13+C13</f>
        <v>376738399.19999999</v>
      </c>
      <c r="F13" s="51">
        <v>376738399.19999999</v>
      </c>
      <c r="G13" s="51">
        <v>376733647.19999999</v>
      </c>
      <c r="H13" s="52">
        <f>IF(AND(E13&gt;=0,F13&gt;=0),(E13-F13),"-")</f>
        <v>0</v>
      </c>
      <c r="I13" s="43"/>
    </row>
    <row r="14" spans="1:9">
      <c r="A14" s="246" t="s">
        <v>372</v>
      </c>
      <c r="B14" s="247"/>
      <c r="C14" s="51">
        <v>1723997341</v>
      </c>
      <c r="D14" s="51">
        <v>148301759.02000001</v>
      </c>
      <c r="E14" s="51">
        <f t="shared" si="1"/>
        <v>1872299100.02</v>
      </c>
      <c r="F14" s="51">
        <v>1872299100.02</v>
      </c>
      <c r="G14" s="51">
        <v>1847210656.74</v>
      </c>
      <c r="H14" s="52">
        <f t="shared" ref="H14:H19" si="2">IF(AND(E14&gt;=0,F14&gt;=0),(E14-F14),"-")</f>
        <v>0</v>
      </c>
      <c r="I14" s="43"/>
    </row>
    <row r="15" spans="1:9" s="35" customFormat="1">
      <c r="A15" s="248" t="s">
        <v>373</v>
      </c>
      <c r="B15" s="249"/>
      <c r="C15" s="61">
        <v>397605762</v>
      </c>
      <c r="D15" s="61">
        <v>10652880.42</v>
      </c>
      <c r="E15" s="61">
        <f t="shared" si="1"/>
        <v>408258642.42000002</v>
      </c>
      <c r="F15" s="61">
        <v>408258642.42000002</v>
      </c>
      <c r="G15" s="61">
        <v>407428809.20999998</v>
      </c>
      <c r="H15" s="62">
        <f>IF(AND(E15&gt;=0,F15&gt;=0),(E15-F15),"-")</f>
        <v>0</v>
      </c>
      <c r="I15" s="60"/>
    </row>
    <row r="16" spans="1:9" s="35" customFormat="1">
      <c r="A16" s="248" t="s">
        <v>374</v>
      </c>
      <c r="B16" s="249"/>
      <c r="C16" s="61">
        <v>0</v>
      </c>
      <c r="D16" s="61">
        <v>0</v>
      </c>
      <c r="E16" s="61">
        <f t="shared" si="1"/>
        <v>0</v>
      </c>
      <c r="F16" s="61">
        <v>0</v>
      </c>
      <c r="G16" s="61">
        <v>0</v>
      </c>
      <c r="H16" s="62">
        <f t="shared" si="2"/>
        <v>0</v>
      </c>
      <c r="I16" s="60"/>
    </row>
    <row r="17" spans="1:9" s="35" customFormat="1">
      <c r="A17" s="248" t="s">
        <v>375</v>
      </c>
      <c r="B17" s="249"/>
      <c r="C17" s="61">
        <v>528910513</v>
      </c>
      <c r="D17" s="61">
        <v>608608949.19000006</v>
      </c>
      <c r="E17" s="61">
        <f t="shared" si="1"/>
        <v>1137519462.1900001</v>
      </c>
      <c r="F17" s="61">
        <v>1137519462.1900001</v>
      </c>
      <c r="G17" s="61">
        <v>1107444212</v>
      </c>
      <c r="H17" s="62">
        <f t="shared" si="2"/>
        <v>0</v>
      </c>
      <c r="I17" s="60"/>
    </row>
    <row r="18" spans="1:9" s="35" customFormat="1">
      <c r="A18" s="248" t="s">
        <v>376</v>
      </c>
      <c r="B18" s="249"/>
      <c r="C18" s="61">
        <v>0</v>
      </c>
      <c r="D18" s="61">
        <v>0</v>
      </c>
      <c r="E18" s="61">
        <f t="shared" si="1"/>
        <v>0</v>
      </c>
      <c r="F18" s="61">
        <v>0</v>
      </c>
      <c r="G18" s="61">
        <v>0</v>
      </c>
      <c r="H18" s="62">
        <f t="shared" si="2"/>
        <v>0</v>
      </c>
      <c r="I18" s="60"/>
    </row>
    <row r="19" spans="1:9" s="35" customFormat="1">
      <c r="A19" s="248" t="s">
        <v>377</v>
      </c>
      <c r="B19" s="249"/>
      <c r="C19" s="61">
        <v>1587675897</v>
      </c>
      <c r="D19" s="61">
        <v>-137374595.38999999</v>
      </c>
      <c r="E19" s="61">
        <f t="shared" si="1"/>
        <v>1450301301.6100001</v>
      </c>
      <c r="F19" s="61">
        <v>1450301301.6099999</v>
      </c>
      <c r="G19" s="61">
        <v>1396267541.6500001</v>
      </c>
      <c r="H19" s="62">
        <f t="shared" si="2"/>
        <v>2.384185791015625E-7</v>
      </c>
      <c r="I19" s="60"/>
    </row>
    <row r="20" spans="1:9" s="35" customFormat="1">
      <c r="A20" s="248" t="s">
        <v>378</v>
      </c>
      <c r="B20" s="249"/>
      <c r="C20" s="61">
        <v>200080962</v>
      </c>
      <c r="D20" s="61">
        <v>95179391.269999996</v>
      </c>
      <c r="E20" s="61">
        <f t="shared" si="1"/>
        <v>295260353.26999998</v>
      </c>
      <c r="F20" s="61">
        <v>295260353.26999998</v>
      </c>
      <c r="G20" s="61">
        <v>292755335.32999998</v>
      </c>
      <c r="H20" s="62">
        <f>IF(AND(E20&gt;=0,F20&gt;=0),(E20-F20),"-")</f>
        <v>0</v>
      </c>
      <c r="I20" s="60"/>
    </row>
    <row r="21" spans="1:9" s="35" customFormat="1">
      <c r="A21" s="63"/>
      <c r="B21" s="64"/>
      <c r="C21" s="65"/>
      <c r="D21" s="65"/>
      <c r="E21" s="65"/>
      <c r="F21" s="65"/>
      <c r="G21" s="65"/>
      <c r="H21" s="65"/>
      <c r="I21" s="60"/>
    </row>
    <row r="22" spans="1:9" s="35" customFormat="1">
      <c r="A22" s="250" t="s">
        <v>379</v>
      </c>
      <c r="B22" s="251"/>
      <c r="C22" s="66">
        <f t="shared" ref="C22:H22" si="3">SUM(C23:C29)</f>
        <v>31815646932</v>
      </c>
      <c r="D22" s="66">
        <f t="shared" si="3"/>
        <v>2972711668.6600003</v>
      </c>
      <c r="E22" s="66">
        <f t="shared" si="1"/>
        <v>34788358600.660004</v>
      </c>
      <c r="F22" s="66">
        <f t="shared" si="3"/>
        <v>34788358600.660004</v>
      </c>
      <c r="G22" s="66">
        <f t="shared" si="3"/>
        <v>34710337150.480003</v>
      </c>
      <c r="H22" s="66">
        <f t="shared" si="3"/>
        <v>0</v>
      </c>
      <c r="I22" s="60"/>
    </row>
    <row r="23" spans="1:9" s="35" customFormat="1">
      <c r="A23" s="248" t="s">
        <v>380</v>
      </c>
      <c r="B23" s="249"/>
      <c r="C23" s="67">
        <v>568102199</v>
      </c>
      <c r="D23" s="67">
        <v>-171376040.34999999</v>
      </c>
      <c r="E23" s="67">
        <f t="shared" si="1"/>
        <v>396726158.64999998</v>
      </c>
      <c r="F23" s="67">
        <v>396726158.64999998</v>
      </c>
      <c r="G23" s="67">
        <v>388488466.56999999</v>
      </c>
      <c r="H23" s="62">
        <f>IF(AND(E23&gt;=0,F23&gt;=0),(E23-F23),"-")</f>
        <v>0</v>
      </c>
      <c r="I23" s="60"/>
    </row>
    <row r="24" spans="1:9" s="35" customFormat="1">
      <c r="A24" s="248" t="s">
        <v>381</v>
      </c>
      <c r="B24" s="249"/>
      <c r="C24" s="67">
        <v>3048813822</v>
      </c>
      <c r="D24" s="67">
        <v>812051966.51999998</v>
      </c>
      <c r="E24" s="67">
        <f t="shared" si="1"/>
        <v>3860865788.52</v>
      </c>
      <c r="F24" s="67">
        <v>3860865788.52</v>
      </c>
      <c r="G24" s="67">
        <v>3854247866.4499998</v>
      </c>
      <c r="H24" s="62">
        <f t="shared" ref="H24:H29" si="4">IF(AND(E24&gt;=0,F24&gt;=0),(E24-F24),"-")</f>
        <v>0</v>
      </c>
      <c r="I24" s="60"/>
    </row>
    <row r="25" spans="1:9" s="35" customFormat="1">
      <c r="A25" s="248" t="s">
        <v>382</v>
      </c>
      <c r="B25" s="249"/>
      <c r="C25" s="67">
        <v>3894154563</v>
      </c>
      <c r="D25" s="67">
        <v>-129119278.38</v>
      </c>
      <c r="E25" s="67">
        <f t="shared" si="1"/>
        <v>3765035284.6199999</v>
      </c>
      <c r="F25" s="67">
        <v>3765035284.6199999</v>
      </c>
      <c r="G25" s="67">
        <v>3763085248.3499999</v>
      </c>
      <c r="H25" s="62">
        <f t="shared" si="4"/>
        <v>0</v>
      </c>
      <c r="I25" s="60"/>
    </row>
    <row r="26" spans="1:9" s="35" customFormat="1">
      <c r="A26" s="248" t="s">
        <v>383</v>
      </c>
      <c r="B26" s="249"/>
      <c r="C26" s="67">
        <v>354053831</v>
      </c>
      <c r="D26" s="67">
        <v>308393949.48000002</v>
      </c>
      <c r="E26" s="67">
        <f t="shared" si="1"/>
        <v>662447780.48000002</v>
      </c>
      <c r="F26" s="67">
        <v>662447780.48000002</v>
      </c>
      <c r="G26" s="67">
        <v>661265006.61000001</v>
      </c>
      <c r="H26" s="62">
        <f t="shared" si="4"/>
        <v>0</v>
      </c>
      <c r="I26" s="60"/>
    </row>
    <row r="27" spans="1:9" s="35" customFormat="1">
      <c r="A27" s="248" t="s">
        <v>384</v>
      </c>
      <c r="B27" s="249"/>
      <c r="C27" s="67">
        <v>21719177693</v>
      </c>
      <c r="D27" s="67">
        <v>1707555417.2</v>
      </c>
      <c r="E27" s="67">
        <f t="shared" si="1"/>
        <v>23426733110.200001</v>
      </c>
      <c r="F27" s="67">
        <v>23426733110.200001</v>
      </c>
      <c r="G27" s="67">
        <v>23372393269.75</v>
      </c>
      <c r="H27" s="62">
        <f t="shared" si="4"/>
        <v>0</v>
      </c>
      <c r="I27" s="60"/>
    </row>
    <row r="28" spans="1:9" s="35" customFormat="1">
      <c r="A28" s="248" t="s">
        <v>385</v>
      </c>
      <c r="B28" s="249"/>
      <c r="C28" s="67">
        <v>2186530964</v>
      </c>
      <c r="D28" s="67">
        <v>472976547.13999999</v>
      </c>
      <c r="E28" s="67">
        <f t="shared" si="1"/>
        <v>2659507511.1399999</v>
      </c>
      <c r="F28" s="67">
        <v>2659507511.1399999</v>
      </c>
      <c r="G28" s="67">
        <v>2653821575.0300002</v>
      </c>
      <c r="H28" s="62">
        <f t="shared" si="4"/>
        <v>0</v>
      </c>
      <c r="I28" s="60"/>
    </row>
    <row r="29" spans="1:9" s="35" customFormat="1">
      <c r="A29" s="248" t="s">
        <v>386</v>
      </c>
      <c r="B29" s="249"/>
      <c r="C29" s="67">
        <v>44813860</v>
      </c>
      <c r="D29" s="67">
        <v>-27770892.949999999</v>
      </c>
      <c r="E29" s="67">
        <f t="shared" si="1"/>
        <v>17042967.050000001</v>
      </c>
      <c r="F29" s="67">
        <v>17042967.050000001</v>
      </c>
      <c r="G29" s="67">
        <v>17035717.719999999</v>
      </c>
      <c r="H29" s="62">
        <f t="shared" si="4"/>
        <v>0</v>
      </c>
      <c r="I29" s="60"/>
    </row>
    <row r="30" spans="1:9" s="35" customFormat="1">
      <c r="A30" s="63"/>
      <c r="B30" s="64"/>
      <c r="C30" s="68"/>
      <c r="D30" s="68"/>
      <c r="E30" s="68"/>
      <c r="F30" s="68"/>
      <c r="G30" s="68"/>
      <c r="H30" s="68"/>
      <c r="I30" s="60"/>
    </row>
    <row r="31" spans="1:9" s="35" customFormat="1">
      <c r="A31" s="250" t="s">
        <v>387</v>
      </c>
      <c r="B31" s="251"/>
      <c r="C31" s="69">
        <f t="shared" ref="C31:H31" si="5">SUM(C32:C40)</f>
        <v>2510592717</v>
      </c>
      <c r="D31" s="69">
        <f t="shared" si="5"/>
        <v>659702847.30999994</v>
      </c>
      <c r="E31" s="69">
        <f t="shared" si="1"/>
        <v>3170295564.3099999</v>
      </c>
      <c r="F31" s="69">
        <f t="shared" si="5"/>
        <v>3170295564.3099999</v>
      </c>
      <c r="G31" s="69">
        <f t="shared" si="5"/>
        <v>3124981352.9100003</v>
      </c>
      <c r="H31" s="69">
        <f t="shared" si="5"/>
        <v>-1.1920928955078125E-7</v>
      </c>
      <c r="I31" s="60"/>
    </row>
    <row r="32" spans="1:9" s="35" customFormat="1">
      <c r="A32" s="248" t="s">
        <v>388</v>
      </c>
      <c r="B32" s="249"/>
      <c r="C32" s="67">
        <v>418752691</v>
      </c>
      <c r="D32" s="67">
        <v>315014930.56999999</v>
      </c>
      <c r="E32" s="67">
        <f t="shared" si="1"/>
        <v>733767621.56999993</v>
      </c>
      <c r="F32" s="67">
        <v>733767621.57000005</v>
      </c>
      <c r="G32" s="67">
        <v>718021485.59000003</v>
      </c>
      <c r="H32" s="62">
        <f t="shared" ref="H32:H40" si="6">IF(AND(E32&gt;=0,F32&gt;=0),(E32-F32),"-")</f>
        <v>-1.1920928955078125E-7</v>
      </c>
      <c r="I32" s="60"/>
    </row>
    <row r="33" spans="1:9" s="35" customFormat="1">
      <c r="A33" s="248" t="s">
        <v>389</v>
      </c>
      <c r="B33" s="249"/>
      <c r="C33" s="67">
        <v>1138722246</v>
      </c>
      <c r="D33" s="67">
        <v>141026739.47</v>
      </c>
      <c r="E33" s="67">
        <f t="shared" si="1"/>
        <v>1279748985.47</v>
      </c>
      <c r="F33" s="67">
        <v>1279748985.47</v>
      </c>
      <c r="G33" s="67">
        <v>1257347977.6400001</v>
      </c>
      <c r="H33" s="62">
        <f t="shared" si="6"/>
        <v>0</v>
      </c>
      <c r="I33" s="60"/>
    </row>
    <row r="34" spans="1:9" s="35" customFormat="1">
      <c r="A34" s="248" t="s">
        <v>390</v>
      </c>
      <c r="B34" s="249"/>
      <c r="C34" s="67">
        <v>0</v>
      </c>
      <c r="D34" s="67">
        <v>0</v>
      </c>
      <c r="E34" s="67">
        <v>0</v>
      </c>
      <c r="F34" s="67">
        <v>0</v>
      </c>
      <c r="G34" s="67">
        <v>0</v>
      </c>
      <c r="H34" s="62">
        <f t="shared" si="6"/>
        <v>0</v>
      </c>
      <c r="I34" s="60"/>
    </row>
    <row r="35" spans="1:9" s="35" customFormat="1">
      <c r="A35" s="248" t="s">
        <v>391</v>
      </c>
      <c r="B35" s="249"/>
      <c r="C35" s="67">
        <v>0</v>
      </c>
      <c r="D35" s="67">
        <v>0</v>
      </c>
      <c r="E35" s="67">
        <f t="shared" ref="E35" si="7">D35+C35</f>
        <v>0</v>
      </c>
      <c r="F35" s="67">
        <v>0</v>
      </c>
      <c r="G35" s="67">
        <v>0</v>
      </c>
      <c r="H35" s="62">
        <f t="shared" si="6"/>
        <v>0</v>
      </c>
      <c r="I35" s="60"/>
    </row>
    <row r="36" spans="1:9" s="35" customFormat="1">
      <c r="A36" s="252" t="s">
        <v>392</v>
      </c>
      <c r="B36" s="253"/>
      <c r="C36" s="136">
        <v>516492990</v>
      </c>
      <c r="D36" s="136">
        <v>265077366.33000001</v>
      </c>
      <c r="E36" s="136">
        <f t="shared" si="1"/>
        <v>781570356.33000004</v>
      </c>
      <c r="F36" s="136">
        <v>781570356.33000004</v>
      </c>
      <c r="G36" s="136">
        <v>780919889.01999998</v>
      </c>
      <c r="H36" s="137">
        <f t="shared" si="6"/>
        <v>0</v>
      </c>
      <c r="I36" s="60"/>
    </row>
    <row r="37" spans="1:9" s="35" customFormat="1">
      <c r="A37" s="248" t="s">
        <v>393</v>
      </c>
      <c r="B37" s="249"/>
      <c r="C37" s="67">
        <v>0</v>
      </c>
      <c r="D37" s="67">
        <v>0</v>
      </c>
      <c r="E37" s="67">
        <v>0</v>
      </c>
      <c r="F37" s="67">
        <v>0</v>
      </c>
      <c r="G37" s="67">
        <v>0</v>
      </c>
      <c r="H37" s="62">
        <f>IF(AND(E37&gt;=0,F37&gt;=0),(E37-F37),"-")</f>
        <v>0</v>
      </c>
      <c r="I37" s="60"/>
    </row>
    <row r="38" spans="1:9" s="35" customFormat="1">
      <c r="A38" s="248" t="s">
        <v>394</v>
      </c>
      <c r="B38" s="249"/>
      <c r="C38" s="67">
        <v>270123169</v>
      </c>
      <c r="D38" s="67">
        <v>-37751167.840000004</v>
      </c>
      <c r="E38" s="67">
        <f>D38+C38</f>
        <v>232372001.16</v>
      </c>
      <c r="F38" s="67">
        <v>232372001.16</v>
      </c>
      <c r="G38" s="67">
        <v>226015051.78</v>
      </c>
      <c r="H38" s="62">
        <f t="shared" si="6"/>
        <v>0</v>
      </c>
      <c r="I38" s="60"/>
    </row>
    <row r="39" spans="1:9" s="35" customFormat="1">
      <c r="A39" s="248" t="s">
        <v>395</v>
      </c>
      <c r="B39" s="249"/>
      <c r="C39" s="67">
        <v>166501621</v>
      </c>
      <c r="D39" s="67">
        <v>-23665021.219999999</v>
      </c>
      <c r="E39" s="67">
        <f t="shared" si="1"/>
        <v>142836599.78</v>
      </c>
      <c r="F39" s="67">
        <v>142836599.78</v>
      </c>
      <c r="G39" s="67">
        <v>142676948.88</v>
      </c>
      <c r="H39" s="62">
        <f t="shared" si="6"/>
        <v>0</v>
      </c>
      <c r="I39" s="60"/>
    </row>
    <row r="40" spans="1:9" s="35" customFormat="1">
      <c r="A40" s="248" t="s">
        <v>396</v>
      </c>
      <c r="B40" s="249"/>
      <c r="C40" s="67">
        <v>0</v>
      </c>
      <c r="D40" s="67">
        <v>0</v>
      </c>
      <c r="E40" s="67">
        <f t="shared" si="1"/>
        <v>0</v>
      </c>
      <c r="F40" s="67">
        <v>0</v>
      </c>
      <c r="G40" s="67">
        <v>0</v>
      </c>
      <c r="H40" s="62">
        <f t="shared" si="6"/>
        <v>0</v>
      </c>
      <c r="I40" s="60"/>
    </row>
    <row r="41" spans="1:9" s="35" customFormat="1">
      <c r="A41" s="63"/>
      <c r="B41" s="64"/>
      <c r="C41" s="68"/>
      <c r="D41" s="68"/>
      <c r="E41" s="68"/>
      <c r="F41" s="68"/>
      <c r="G41" s="68"/>
      <c r="H41" s="68"/>
      <c r="I41" s="60"/>
    </row>
    <row r="42" spans="1:9" s="35" customFormat="1">
      <c r="A42" s="250" t="s">
        <v>397</v>
      </c>
      <c r="B42" s="251"/>
      <c r="C42" s="69">
        <f t="shared" ref="C42:H42" si="8">SUM(C43:C46)</f>
        <v>3986014590</v>
      </c>
      <c r="D42" s="69">
        <f t="shared" si="8"/>
        <v>236177025.03999999</v>
      </c>
      <c r="E42" s="69">
        <f t="shared" si="1"/>
        <v>4222191615.04</v>
      </c>
      <c r="F42" s="70">
        <f t="shared" si="8"/>
        <v>4222191615.04</v>
      </c>
      <c r="G42" s="69">
        <f t="shared" si="8"/>
        <v>4210235051.3999996</v>
      </c>
      <c r="H42" s="69">
        <f t="shared" si="8"/>
        <v>0</v>
      </c>
      <c r="I42" s="60"/>
    </row>
    <row r="43" spans="1:9">
      <c r="A43" s="246" t="s">
        <v>398</v>
      </c>
      <c r="B43" s="247"/>
      <c r="C43" s="53">
        <v>412203193</v>
      </c>
      <c r="D43" s="53">
        <v>16355912.529999999</v>
      </c>
      <c r="E43" s="53">
        <f t="shared" si="1"/>
        <v>428559105.52999997</v>
      </c>
      <c r="F43" s="53">
        <v>428559105.52999997</v>
      </c>
      <c r="G43" s="53">
        <v>427372025.97000003</v>
      </c>
      <c r="H43" s="52">
        <f>IF(AND(E43&gt;=0,F43&gt;=0),(E43-F43),"-")</f>
        <v>0</v>
      </c>
      <c r="I43" s="43"/>
    </row>
    <row r="44" spans="1:9">
      <c r="A44" s="246" t="s">
        <v>399</v>
      </c>
      <c r="B44" s="247"/>
      <c r="C44" s="53">
        <v>3573811397</v>
      </c>
      <c r="D44" s="53">
        <v>219821112.50999999</v>
      </c>
      <c r="E44" s="53">
        <f t="shared" si="1"/>
        <v>3793632509.5100002</v>
      </c>
      <c r="F44" s="53">
        <v>3793632509.5100002</v>
      </c>
      <c r="G44" s="53">
        <v>3782863025.4299998</v>
      </c>
      <c r="H44" s="52">
        <f>IF(AND(E44&gt;=0,F44&gt;=0),(E44-F44),"-")</f>
        <v>0</v>
      </c>
      <c r="I44" s="43"/>
    </row>
    <row r="45" spans="1:9">
      <c r="A45" s="246" t="s">
        <v>400</v>
      </c>
      <c r="B45" s="247"/>
      <c r="C45" s="53">
        <v>0</v>
      </c>
      <c r="D45" s="53">
        <v>0</v>
      </c>
      <c r="E45" s="53">
        <v>0</v>
      </c>
      <c r="F45" s="53">
        <v>0</v>
      </c>
      <c r="G45" s="53">
        <v>0</v>
      </c>
      <c r="H45" s="52">
        <f>IF(AND(E45&gt;=0,F45&gt;=0),(E45-F45),"-")</f>
        <v>0</v>
      </c>
      <c r="I45" s="43"/>
    </row>
    <row r="46" spans="1:9">
      <c r="A46" s="246" t="s">
        <v>401</v>
      </c>
      <c r="B46" s="247"/>
      <c r="C46" s="53">
        <v>0</v>
      </c>
      <c r="D46" s="53">
        <v>0</v>
      </c>
      <c r="E46" s="53">
        <v>0</v>
      </c>
      <c r="F46" s="53">
        <v>0</v>
      </c>
      <c r="G46" s="53">
        <v>0</v>
      </c>
      <c r="H46" s="52">
        <f>IF(AND(E46&gt;=0,F46&gt;=0),(E46-F46),"-")</f>
        <v>0</v>
      </c>
      <c r="I46" s="43"/>
    </row>
    <row r="47" spans="1:9">
      <c r="A47" s="54"/>
      <c r="B47" s="55"/>
      <c r="C47" s="56"/>
      <c r="D47" s="56"/>
      <c r="E47" s="56"/>
      <c r="F47" s="56"/>
      <c r="G47" s="56"/>
      <c r="H47" s="56"/>
      <c r="I47" s="43"/>
    </row>
    <row r="48" spans="1:9">
      <c r="A48" s="57"/>
      <c r="B48" s="58" t="s">
        <v>12</v>
      </c>
      <c r="C48" s="59">
        <f t="shared" ref="C48:H48" si="9">SUM(C12,C22,C31,C42)</f>
        <v>43130436529</v>
      </c>
      <c r="D48" s="59">
        <f t="shared" si="9"/>
        <v>4590786509.7200003</v>
      </c>
      <c r="E48" s="59">
        <f t="shared" si="9"/>
        <v>47721223038.720001</v>
      </c>
      <c r="F48" s="146">
        <f t="shared" si="9"/>
        <v>47721223038.720001</v>
      </c>
      <c r="G48" s="146">
        <f t="shared" si="9"/>
        <v>47473393756.920006</v>
      </c>
      <c r="H48" s="59">
        <f t="shared" si="9"/>
        <v>1.1920928955078125E-7</v>
      </c>
      <c r="I48" s="43"/>
    </row>
  </sheetData>
  <mergeCells count="41">
    <mergeCell ref="A8:B10"/>
    <mergeCell ref="C8:G8"/>
    <mergeCell ref="H8:H9"/>
    <mergeCell ref="A1:H1"/>
    <mergeCell ref="A2:H2"/>
    <mergeCell ref="A3:H3"/>
    <mergeCell ref="A4:H4"/>
    <mergeCell ref="A5:H5"/>
    <mergeCell ref="A24:B24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6:B26"/>
    <mergeCell ref="A27:B27"/>
    <mergeCell ref="A28:B28"/>
    <mergeCell ref="A29:B29"/>
    <mergeCell ref="A31:B31"/>
    <mergeCell ref="A45:B45"/>
    <mergeCell ref="A46:B46"/>
    <mergeCell ref="A6:H6"/>
    <mergeCell ref="A38:B38"/>
    <mergeCell ref="A39:B39"/>
    <mergeCell ref="A40:B40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5:B25"/>
  </mergeCells>
  <printOptions horizontalCentered="1"/>
  <pageMargins left="0.39370078740157483" right="0.39370078740157483" top="0.59055118110236227" bottom="0.39370078740157483" header="0.31496062992125984" footer="0.31496062992125984"/>
  <pageSetup firstPageNumber="1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K18" sqref="K18"/>
    </sheetView>
  </sheetViews>
  <sheetFormatPr baseColWidth="10" defaultRowHeight="15"/>
  <cols>
    <col min="2" max="2" width="21.85546875" customWidth="1"/>
    <col min="4" max="4" width="9.85546875" customWidth="1"/>
    <col min="6" max="6" width="8.42578125" customWidth="1"/>
  </cols>
  <sheetData>
    <row r="1" spans="1:8">
      <c r="A1" s="224" t="s">
        <v>476</v>
      </c>
      <c r="B1" s="225"/>
      <c r="C1" s="225"/>
      <c r="D1" s="225"/>
      <c r="E1" s="225"/>
      <c r="F1" s="225"/>
      <c r="G1" s="225"/>
      <c r="H1" s="226"/>
    </row>
    <row r="2" spans="1:8">
      <c r="A2" s="227" t="s">
        <v>474</v>
      </c>
      <c r="B2" s="228"/>
      <c r="C2" s="228"/>
      <c r="D2" s="228"/>
      <c r="E2" s="228"/>
      <c r="F2" s="228"/>
      <c r="G2" s="228"/>
      <c r="H2" s="229"/>
    </row>
    <row r="3" spans="1:8">
      <c r="A3" s="230" t="s">
        <v>457</v>
      </c>
      <c r="B3" s="231"/>
      <c r="C3" s="231"/>
      <c r="D3" s="231"/>
      <c r="E3" s="231"/>
      <c r="F3" s="231"/>
      <c r="G3" s="231"/>
      <c r="H3" s="232"/>
    </row>
    <row r="4" spans="1:8">
      <c r="A4" s="221" t="s">
        <v>500</v>
      </c>
      <c r="B4" s="222"/>
      <c r="C4" s="222"/>
      <c r="D4" s="222"/>
      <c r="E4" s="222"/>
      <c r="F4" s="222"/>
      <c r="G4" s="222"/>
      <c r="H4" s="223"/>
    </row>
    <row r="5" spans="1:8">
      <c r="A5" s="139"/>
      <c r="B5" s="139"/>
      <c r="C5" s="139"/>
      <c r="D5" s="139"/>
      <c r="E5" s="139"/>
      <c r="F5" s="139"/>
      <c r="G5" s="139"/>
      <c r="H5" s="139"/>
    </row>
    <row r="6" spans="1:8">
      <c r="A6" s="256" t="s">
        <v>451</v>
      </c>
      <c r="B6" s="257"/>
      <c r="C6" s="239" t="s">
        <v>458</v>
      </c>
      <c r="D6" s="240"/>
      <c r="E6" s="239" t="s">
        <v>459</v>
      </c>
      <c r="F6" s="240"/>
      <c r="G6" s="239" t="s">
        <v>460</v>
      </c>
      <c r="H6" s="241"/>
    </row>
    <row r="7" spans="1:8">
      <c r="A7" s="260"/>
      <c r="B7" s="261"/>
      <c r="C7" s="239" t="s">
        <v>461</v>
      </c>
      <c r="D7" s="240"/>
      <c r="E7" s="239" t="s">
        <v>462</v>
      </c>
      <c r="F7" s="240"/>
      <c r="G7" s="239" t="s">
        <v>463</v>
      </c>
      <c r="H7" s="241"/>
    </row>
    <row r="8" spans="1:8">
      <c r="A8" s="239" t="s">
        <v>464</v>
      </c>
      <c r="B8" s="240"/>
      <c r="C8" s="240"/>
      <c r="D8" s="240"/>
      <c r="E8" s="240"/>
      <c r="F8" s="240"/>
      <c r="G8" s="240"/>
      <c r="H8" s="241"/>
    </row>
    <row r="9" spans="1:8">
      <c r="A9" s="273"/>
      <c r="B9" s="272"/>
      <c r="C9" s="274"/>
      <c r="D9" s="275"/>
      <c r="E9" s="276">
        <v>0</v>
      </c>
      <c r="F9" s="277"/>
      <c r="G9" s="274">
        <f>C9-E9</f>
        <v>0</v>
      </c>
      <c r="H9" s="275"/>
    </row>
    <row r="10" spans="1:8">
      <c r="A10" s="271"/>
      <c r="B10" s="272"/>
      <c r="C10" s="271"/>
      <c r="D10" s="272"/>
      <c r="E10" s="271"/>
      <c r="F10" s="272"/>
      <c r="G10" s="266"/>
      <c r="H10" s="266"/>
    </row>
    <row r="11" spans="1:8">
      <c r="A11" s="271"/>
      <c r="B11" s="272"/>
      <c r="C11" s="271"/>
      <c r="D11" s="272"/>
      <c r="E11" s="271"/>
      <c r="F11" s="272"/>
      <c r="G11" s="266"/>
      <c r="H11" s="266"/>
    </row>
    <row r="12" spans="1:8">
      <c r="A12" s="271"/>
      <c r="B12" s="272"/>
      <c r="C12" s="271"/>
      <c r="D12" s="272"/>
      <c r="E12" s="271"/>
      <c r="F12" s="272"/>
      <c r="G12" s="266"/>
      <c r="H12" s="266"/>
    </row>
    <row r="13" spans="1:8">
      <c r="A13" s="271"/>
      <c r="B13" s="272"/>
      <c r="C13" s="271"/>
      <c r="D13" s="272"/>
      <c r="E13" s="271"/>
      <c r="F13" s="272"/>
      <c r="G13" s="266"/>
      <c r="H13" s="266"/>
    </row>
    <row r="14" spans="1:8">
      <c r="A14" s="267" t="s">
        <v>453</v>
      </c>
      <c r="B14" s="267"/>
      <c r="C14" s="263">
        <f>SUM(C9:D13)</f>
        <v>0</v>
      </c>
      <c r="D14" s="263"/>
      <c r="E14" s="263">
        <f>SUM(E9:F13)</f>
        <v>0</v>
      </c>
      <c r="F14" s="263"/>
      <c r="G14" s="263">
        <f>SUM(G9:H13)</f>
        <v>0</v>
      </c>
      <c r="H14" s="263"/>
    </row>
    <row r="15" spans="1:8">
      <c r="A15" s="269"/>
      <c r="B15" s="269"/>
      <c r="C15" s="269"/>
      <c r="D15" s="269"/>
      <c r="E15" s="269"/>
      <c r="F15" s="269"/>
      <c r="G15" s="269"/>
      <c r="H15" s="269"/>
    </row>
    <row r="16" spans="1:8">
      <c r="A16" s="239" t="s">
        <v>454</v>
      </c>
      <c r="B16" s="240"/>
      <c r="C16" s="240"/>
      <c r="D16" s="240"/>
      <c r="E16" s="240"/>
      <c r="F16" s="240"/>
      <c r="G16" s="240"/>
      <c r="H16" s="241"/>
    </row>
    <row r="17" spans="1:8">
      <c r="A17" s="264"/>
      <c r="B17" s="264"/>
      <c r="C17" s="265"/>
      <c r="D17" s="265"/>
      <c r="E17" s="265"/>
      <c r="F17" s="265"/>
      <c r="G17" s="266"/>
      <c r="H17" s="266"/>
    </row>
    <row r="18" spans="1:8">
      <c r="A18" s="264"/>
      <c r="B18" s="264"/>
      <c r="C18" s="265"/>
      <c r="D18" s="265"/>
      <c r="E18" s="265"/>
      <c r="F18" s="265"/>
      <c r="G18" s="266"/>
      <c r="H18" s="266"/>
    </row>
    <row r="19" spans="1:8">
      <c r="A19" s="264"/>
      <c r="B19" s="264"/>
      <c r="C19" s="265"/>
      <c r="D19" s="265"/>
      <c r="E19" s="265"/>
      <c r="F19" s="265"/>
      <c r="G19" s="266"/>
      <c r="H19" s="266"/>
    </row>
    <row r="20" spans="1:8">
      <c r="A20" s="267" t="s">
        <v>455</v>
      </c>
      <c r="B20" s="267"/>
      <c r="C20" s="263">
        <f>SUM(C17:D19)</f>
        <v>0</v>
      </c>
      <c r="D20" s="263"/>
      <c r="E20" s="263">
        <f>SUM(E17:F19)</f>
        <v>0</v>
      </c>
      <c r="F20" s="263"/>
      <c r="G20" s="268">
        <f>SUM(G17:H19)</f>
        <v>0</v>
      </c>
      <c r="H20" s="268"/>
    </row>
    <row r="21" spans="1:8">
      <c r="A21" s="269"/>
      <c r="B21" s="269"/>
      <c r="C21" s="270"/>
      <c r="D21" s="270"/>
      <c r="E21" s="270"/>
      <c r="F21" s="270"/>
      <c r="G21" s="270"/>
      <c r="H21" s="270"/>
    </row>
    <row r="22" spans="1:8">
      <c r="A22" s="262" t="s">
        <v>456</v>
      </c>
      <c r="B22" s="262"/>
      <c r="C22" s="263">
        <f>SUM(C14,C20)</f>
        <v>0</v>
      </c>
      <c r="D22" s="263"/>
      <c r="E22" s="263">
        <f>SUM(E14,E20)</f>
        <v>0</v>
      </c>
      <c r="F22" s="263"/>
      <c r="G22" s="263">
        <f>SUM(G14,G20)</f>
        <v>0</v>
      </c>
      <c r="H22" s="263"/>
    </row>
    <row r="23" spans="1:8" s="71" customFormat="1" ht="12">
      <c r="A23" s="71" t="s">
        <v>477</v>
      </c>
    </row>
    <row r="24" spans="1:8" s="71" customFormat="1" ht="12"/>
  </sheetData>
  <mergeCells count="65">
    <mergeCell ref="A1:H1"/>
    <mergeCell ref="A2:H2"/>
    <mergeCell ref="A3:H3"/>
    <mergeCell ref="A4:H4"/>
    <mergeCell ref="A6:B7"/>
    <mergeCell ref="C6:D6"/>
    <mergeCell ref="E6:F6"/>
    <mergeCell ref="G6:H6"/>
    <mergeCell ref="C7:D7"/>
    <mergeCell ref="E7:F7"/>
    <mergeCell ref="G7:H7"/>
    <mergeCell ref="A8:H8"/>
    <mergeCell ref="A9:B9"/>
    <mergeCell ref="C9:D9"/>
    <mergeCell ref="G9:H9"/>
    <mergeCell ref="E9:F9"/>
    <mergeCell ref="A10:B10"/>
    <mergeCell ref="C10:D10"/>
    <mergeCell ref="G10:H10"/>
    <mergeCell ref="A11:B11"/>
    <mergeCell ref="C11:D11"/>
    <mergeCell ref="G11:H11"/>
    <mergeCell ref="E10:F10"/>
    <mergeCell ref="E11:F11"/>
    <mergeCell ref="A14:B14"/>
    <mergeCell ref="C14:D14"/>
    <mergeCell ref="E14:F14"/>
    <mergeCell ref="G14:H14"/>
    <mergeCell ref="A15:B15"/>
    <mergeCell ref="C15:D15"/>
    <mergeCell ref="E15:F15"/>
    <mergeCell ref="G15:H15"/>
    <mergeCell ref="A12:B12"/>
    <mergeCell ref="C12:D12"/>
    <mergeCell ref="G12:H12"/>
    <mergeCell ref="A13:B13"/>
    <mergeCell ref="C13:D13"/>
    <mergeCell ref="G13:H13"/>
    <mergeCell ref="E12:F12"/>
    <mergeCell ref="E13:F13"/>
    <mergeCell ref="A16:H16"/>
    <mergeCell ref="A17:B17"/>
    <mergeCell ref="C17:D17"/>
    <mergeCell ref="E17:F17"/>
    <mergeCell ref="G17:H17"/>
    <mergeCell ref="A18:B18"/>
    <mergeCell ref="C18:D18"/>
    <mergeCell ref="E18:F18"/>
    <mergeCell ref="G18:H18"/>
    <mergeCell ref="A21:B21"/>
    <mergeCell ref="C21:D21"/>
    <mergeCell ref="E21:F21"/>
    <mergeCell ref="G21:H21"/>
    <mergeCell ref="A22:B22"/>
    <mergeCell ref="C22:D22"/>
    <mergeCell ref="E22:F22"/>
    <mergeCell ref="G22:H22"/>
    <mergeCell ref="A19:B19"/>
    <mergeCell ref="C19:D19"/>
    <mergeCell ref="E19:F19"/>
    <mergeCell ref="G19:H19"/>
    <mergeCell ref="A20:B20"/>
    <mergeCell ref="C20:D20"/>
    <mergeCell ref="E20:F20"/>
    <mergeCell ref="G20:H20"/>
  </mergeCells>
  <printOptions horizontalCentered="1"/>
  <pageMargins left="0.70866141732283472" right="0.70866141732283472" top="0.74803149606299213" bottom="0.74803149606299213" header="0.31496062992125984" footer="0.31496062992125984"/>
  <pageSetup paperSize="9" firstPageNumber="1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I17" sqref="I17"/>
    </sheetView>
  </sheetViews>
  <sheetFormatPr baseColWidth="10" defaultRowHeight="15"/>
  <cols>
    <col min="1" max="1" width="16.42578125" customWidth="1"/>
    <col min="2" max="2" width="21.42578125" customWidth="1"/>
  </cols>
  <sheetData>
    <row r="1" spans="1:6">
      <c r="A1" s="224" t="s">
        <v>476</v>
      </c>
      <c r="B1" s="225"/>
      <c r="C1" s="225"/>
      <c r="D1" s="225"/>
      <c r="E1" s="225"/>
      <c r="F1" s="226"/>
    </row>
    <row r="2" spans="1:6">
      <c r="A2" s="227" t="s">
        <v>474</v>
      </c>
      <c r="B2" s="228"/>
      <c r="C2" s="228"/>
      <c r="D2" s="228"/>
      <c r="E2" s="228"/>
      <c r="F2" s="229"/>
    </row>
    <row r="3" spans="1:6">
      <c r="A3" s="230" t="s">
        <v>450</v>
      </c>
      <c r="B3" s="231"/>
      <c r="C3" s="231"/>
      <c r="D3" s="231"/>
      <c r="E3" s="231"/>
      <c r="F3" s="232"/>
    </row>
    <row r="4" spans="1:6">
      <c r="A4" s="221" t="s">
        <v>501</v>
      </c>
      <c r="B4" s="222"/>
      <c r="C4" s="222"/>
      <c r="D4" s="222"/>
      <c r="E4" s="222"/>
      <c r="F4" s="223"/>
    </row>
    <row r="5" spans="1:6">
      <c r="A5" s="138"/>
      <c r="B5" s="138"/>
      <c r="C5" s="138"/>
      <c r="D5" s="138"/>
      <c r="E5" s="138"/>
      <c r="F5" s="138"/>
    </row>
    <row r="6" spans="1:6" ht="17.25" customHeight="1">
      <c r="A6" s="281" t="s">
        <v>451</v>
      </c>
      <c r="B6" s="281"/>
      <c r="C6" s="281" t="s">
        <v>8</v>
      </c>
      <c r="D6" s="281"/>
      <c r="E6" s="281" t="s">
        <v>9</v>
      </c>
      <c r="F6" s="281"/>
    </row>
    <row r="7" spans="1:6">
      <c r="A7" s="281" t="s">
        <v>452</v>
      </c>
      <c r="B7" s="281"/>
      <c r="C7" s="281"/>
      <c r="D7" s="281"/>
      <c r="E7" s="281"/>
      <c r="F7" s="281"/>
    </row>
    <row r="8" spans="1:6">
      <c r="A8" s="282" t="s">
        <v>465</v>
      </c>
      <c r="B8" s="283"/>
      <c r="C8" s="274">
        <v>85688733.189999998</v>
      </c>
      <c r="D8" s="278"/>
      <c r="E8" s="279">
        <v>85688733.189999998</v>
      </c>
      <c r="F8" s="280"/>
    </row>
    <row r="9" spans="1:6">
      <c r="A9" s="282" t="s">
        <v>466</v>
      </c>
      <c r="B9" s="283"/>
      <c r="C9" s="274">
        <v>4637177.1300000008</v>
      </c>
      <c r="D9" s="278"/>
      <c r="E9" s="279">
        <v>4637177.1300000008</v>
      </c>
      <c r="F9" s="280"/>
    </row>
    <row r="10" spans="1:6">
      <c r="A10" s="282" t="s">
        <v>467</v>
      </c>
      <c r="B10" s="283"/>
      <c r="C10" s="274">
        <v>4753813.49</v>
      </c>
      <c r="D10" s="278"/>
      <c r="E10" s="279">
        <v>4753813.49</v>
      </c>
      <c r="F10" s="280"/>
    </row>
    <row r="11" spans="1:6">
      <c r="A11" s="282" t="s">
        <v>468</v>
      </c>
      <c r="B11" s="283"/>
      <c r="C11" s="274">
        <v>52837155.930000007</v>
      </c>
      <c r="D11" s="278"/>
      <c r="E11" s="279">
        <v>52837155.930000007</v>
      </c>
      <c r="F11" s="280"/>
    </row>
    <row r="12" spans="1:6">
      <c r="A12" s="282" t="s">
        <v>471</v>
      </c>
      <c r="B12" s="283"/>
      <c r="C12" s="274">
        <v>20776183.969999999</v>
      </c>
      <c r="D12" s="278"/>
      <c r="E12" s="279">
        <v>20776183.969999999</v>
      </c>
      <c r="F12" s="280"/>
    </row>
    <row r="13" spans="1:6">
      <c r="A13" s="282" t="s">
        <v>472</v>
      </c>
      <c r="B13" s="283"/>
      <c r="C13" s="274">
        <v>13879149.780000001</v>
      </c>
      <c r="D13" s="278"/>
      <c r="E13" s="279">
        <v>13879149.780000001</v>
      </c>
      <c r="F13" s="280"/>
    </row>
    <row r="14" spans="1:6">
      <c r="A14" s="282" t="s">
        <v>473</v>
      </c>
      <c r="B14" s="283"/>
      <c r="C14" s="274">
        <v>17659293.879999999</v>
      </c>
      <c r="D14" s="278"/>
      <c r="E14" s="279">
        <v>17659293.879999999</v>
      </c>
      <c r="F14" s="280"/>
    </row>
    <row r="15" spans="1:6">
      <c r="A15" s="282" t="s">
        <v>469</v>
      </c>
      <c r="B15" s="283"/>
      <c r="C15" s="274">
        <v>42026597.179999992</v>
      </c>
      <c r="D15" s="278"/>
      <c r="E15" s="279">
        <v>42026597.179999992</v>
      </c>
      <c r="F15" s="280"/>
    </row>
    <row r="16" spans="1:6">
      <c r="A16" s="282" t="s">
        <v>470</v>
      </c>
      <c r="B16" s="283"/>
      <c r="C16" s="274">
        <v>7854160.29</v>
      </c>
      <c r="D16" s="278"/>
      <c r="E16" s="279">
        <v>7854160.29</v>
      </c>
      <c r="F16" s="280"/>
    </row>
    <row r="17" spans="1:6">
      <c r="A17" s="284"/>
      <c r="B17" s="285"/>
      <c r="C17" s="157"/>
      <c r="D17" s="158"/>
      <c r="E17" s="157"/>
      <c r="F17" s="158"/>
    </row>
    <row r="18" spans="1:6">
      <c r="A18" s="267" t="s">
        <v>453</v>
      </c>
      <c r="B18" s="267"/>
      <c r="C18" s="263">
        <f>SUM(C8:D16)</f>
        <v>250112264.84</v>
      </c>
      <c r="D18" s="263"/>
      <c r="E18" s="263">
        <f>SUM(E8:F16)</f>
        <v>250112264.84</v>
      </c>
      <c r="F18" s="263"/>
    </row>
    <row r="19" spans="1:6">
      <c r="A19" s="269"/>
      <c r="B19" s="269"/>
      <c r="C19" s="269"/>
      <c r="D19" s="269"/>
      <c r="E19" s="269"/>
      <c r="F19" s="269"/>
    </row>
    <row r="20" spans="1:6" ht="18" customHeight="1">
      <c r="A20" s="281" t="s">
        <v>454</v>
      </c>
      <c r="B20" s="281"/>
      <c r="C20" s="281"/>
      <c r="D20" s="281"/>
      <c r="E20" s="281"/>
      <c r="F20" s="281"/>
    </row>
    <row r="21" spans="1:6">
      <c r="A21" s="264"/>
      <c r="B21" s="264"/>
      <c r="C21" s="265"/>
      <c r="D21" s="265"/>
      <c r="E21" s="265"/>
      <c r="F21" s="265"/>
    </row>
    <row r="22" spans="1:6">
      <c r="A22" s="264"/>
      <c r="B22" s="264"/>
      <c r="C22" s="265"/>
      <c r="D22" s="265"/>
      <c r="E22" s="265"/>
      <c r="F22" s="265"/>
    </row>
    <row r="23" spans="1:6">
      <c r="A23" s="264"/>
      <c r="B23" s="264"/>
      <c r="C23" s="265"/>
      <c r="D23" s="265"/>
      <c r="E23" s="265"/>
      <c r="F23" s="265"/>
    </row>
    <row r="24" spans="1:6">
      <c r="A24" s="267" t="s">
        <v>455</v>
      </c>
      <c r="B24" s="267"/>
      <c r="C24" s="263">
        <f>SUM(C21:D23)</f>
        <v>0</v>
      </c>
      <c r="D24" s="263"/>
      <c r="E24" s="263">
        <f>SUM(E21:F23)</f>
        <v>0</v>
      </c>
      <c r="F24" s="263"/>
    </row>
    <row r="25" spans="1:6">
      <c r="A25" s="269"/>
      <c r="B25" s="269"/>
      <c r="C25" s="270"/>
      <c r="D25" s="270"/>
      <c r="E25" s="270"/>
      <c r="F25" s="270"/>
    </row>
    <row r="26" spans="1:6">
      <c r="A26" s="262" t="s">
        <v>456</v>
      </c>
      <c r="B26" s="262"/>
      <c r="C26" s="263">
        <f>C24+C18</f>
        <v>250112264.84</v>
      </c>
      <c r="D26" s="263"/>
      <c r="E26" s="263">
        <f>E24+E18</f>
        <v>250112264.84</v>
      </c>
      <c r="F26" s="263"/>
    </row>
    <row r="27" spans="1:6" s="71" customFormat="1" ht="12">
      <c r="A27" s="71" t="s">
        <v>475</v>
      </c>
    </row>
  </sheetData>
  <mergeCells count="61"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A23:B23"/>
    <mergeCell ref="C23:D23"/>
    <mergeCell ref="E23:F23"/>
    <mergeCell ref="A22:B22"/>
    <mergeCell ref="C22:D22"/>
    <mergeCell ref="E22:F22"/>
    <mergeCell ref="A19:B19"/>
    <mergeCell ref="C19:D19"/>
    <mergeCell ref="E19:F19"/>
    <mergeCell ref="A20:F20"/>
    <mergeCell ref="A21:B21"/>
    <mergeCell ref="C21:D21"/>
    <mergeCell ref="E21:F21"/>
    <mergeCell ref="A15:B15"/>
    <mergeCell ref="A16:B16"/>
    <mergeCell ref="C16:D16"/>
    <mergeCell ref="E16:F16"/>
    <mergeCell ref="A18:B18"/>
    <mergeCell ref="C18:D18"/>
    <mergeCell ref="E18:F18"/>
    <mergeCell ref="A17:B17"/>
    <mergeCell ref="A10:B10"/>
    <mergeCell ref="A11:B11"/>
    <mergeCell ref="A12:B12"/>
    <mergeCell ref="A13:B13"/>
    <mergeCell ref="A14:B14"/>
    <mergeCell ref="A7:F7"/>
    <mergeCell ref="A8:B8"/>
    <mergeCell ref="C8:D8"/>
    <mergeCell ref="E8:F8"/>
    <mergeCell ref="A9:B9"/>
    <mergeCell ref="C9:D9"/>
    <mergeCell ref="E9:F9"/>
    <mergeCell ref="A1:F1"/>
    <mergeCell ref="A2:F2"/>
    <mergeCell ref="A3:F3"/>
    <mergeCell ref="A4:F4"/>
    <mergeCell ref="A6:B6"/>
    <mergeCell ref="C6:D6"/>
    <mergeCell ref="E6:F6"/>
    <mergeCell ref="C11:D11"/>
    <mergeCell ref="C10:D10"/>
    <mergeCell ref="E15:F15"/>
    <mergeCell ref="C15:D15"/>
    <mergeCell ref="C14:D14"/>
    <mergeCell ref="C13:D13"/>
    <mergeCell ref="C12:D12"/>
    <mergeCell ref="E10:F10"/>
    <mergeCell ref="E11:F11"/>
    <mergeCell ref="E12:F12"/>
    <mergeCell ref="E13:F13"/>
    <mergeCell ref="E14:F14"/>
  </mergeCells>
  <printOptions horizontalCentered="1"/>
  <pageMargins left="0.39370078740157483" right="0.39370078740157483" top="0.59055118110236227" bottom="0.39370078740157483" header="0.31496062992125984" footer="0.31496062992125984"/>
  <pageSetup firstPageNumber="1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H37"/>
  <sheetViews>
    <sheetView workbookViewId="0">
      <selection activeCell="H23" sqref="H23"/>
    </sheetView>
  </sheetViews>
  <sheetFormatPr baseColWidth="10" defaultRowHeight="12"/>
  <cols>
    <col min="1" max="1" width="5.5703125" style="71" customWidth="1"/>
    <col min="2" max="2" width="49.7109375" style="71" customWidth="1"/>
    <col min="3" max="5" width="13.7109375" style="71" customWidth="1"/>
    <col min="6" max="6" width="11.42578125" style="71"/>
    <col min="7" max="7" width="12.28515625" style="71" bestFit="1" customWidth="1"/>
    <col min="8" max="8" width="12" style="71" bestFit="1" customWidth="1"/>
    <col min="9" max="256" width="11.42578125" style="71"/>
    <col min="257" max="257" width="5.5703125" style="71" customWidth="1"/>
    <col min="258" max="258" width="49.7109375" style="71" customWidth="1"/>
    <col min="259" max="512" width="11.42578125" style="71"/>
    <col min="513" max="513" width="5.5703125" style="71" customWidth="1"/>
    <col min="514" max="514" width="49.7109375" style="71" customWidth="1"/>
    <col min="515" max="768" width="11.42578125" style="71"/>
    <col min="769" max="769" width="5.5703125" style="71" customWidth="1"/>
    <col min="770" max="770" width="49.7109375" style="71" customWidth="1"/>
    <col min="771" max="1024" width="11.42578125" style="71"/>
    <col min="1025" max="1025" width="5.5703125" style="71" customWidth="1"/>
    <col min="1026" max="1026" width="49.7109375" style="71" customWidth="1"/>
    <col min="1027" max="1280" width="11.42578125" style="71"/>
    <col min="1281" max="1281" width="5.5703125" style="71" customWidth="1"/>
    <col min="1282" max="1282" width="49.7109375" style="71" customWidth="1"/>
    <col min="1283" max="1536" width="11.42578125" style="71"/>
    <col min="1537" max="1537" width="5.5703125" style="71" customWidth="1"/>
    <col min="1538" max="1538" width="49.7109375" style="71" customWidth="1"/>
    <col min="1539" max="1792" width="11.42578125" style="71"/>
    <col min="1793" max="1793" width="5.5703125" style="71" customWidth="1"/>
    <col min="1794" max="1794" width="49.7109375" style="71" customWidth="1"/>
    <col min="1795" max="2048" width="11.42578125" style="71"/>
    <col min="2049" max="2049" width="5.5703125" style="71" customWidth="1"/>
    <col min="2050" max="2050" width="49.7109375" style="71" customWidth="1"/>
    <col min="2051" max="2304" width="11.42578125" style="71"/>
    <col min="2305" max="2305" width="5.5703125" style="71" customWidth="1"/>
    <col min="2306" max="2306" width="49.7109375" style="71" customWidth="1"/>
    <col min="2307" max="2560" width="11.42578125" style="71"/>
    <col min="2561" max="2561" width="5.5703125" style="71" customWidth="1"/>
    <col min="2562" max="2562" width="49.7109375" style="71" customWidth="1"/>
    <col min="2563" max="2816" width="11.42578125" style="71"/>
    <col min="2817" max="2817" width="5.5703125" style="71" customWidth="1"/>
    <col min="2818" max="2818" width="49.7109375" style="71" customWidth="1"/>
    <col min="2819" max="3072" width="11.42578125" style="71"/>
    <col min="3073" max="3073" width="5.5703125" style="71" customWidth="1"/>
    <col min="3074" max="3074" width="49.7109375" style="71" customWidth="1"/>
    <col min="3075" max="3328" width="11.42578125" style="71"/>
    <col min="3329" max="3329" width="5.5703125" style="71" customWidth="1"/>
    <col min="3330" max="3330" width="49.7109375" style="71" customWidth="1"/>
    <col min="3331" max="3584" width="11.42578125" style="71"/>
    <col min="3585" max="3585" width="5.5703125" style="71" customWidth="1"/>
    <col min="3586" max="3586" width="49.7109375" style="71" customWidth="1"/>
    <col min="3587" max="3840" width="11.42578125" style="71"/>
    <col min="3841" max="3841" width="5.5703125" style="71" customWidth="1"/>
    <col min="3842" max="3842" width="49.7109375" style="71" customWidth="1"/>
    <col min="3843" max="4096" width="11.42578125" style="71"/>
    <col min="4097" max="4097" width="5.5703125" style="71" customWidth="1"/>
    <col min="4098" max="4098" width="49.7109375" style="71" customWidth="1"/>
    <col min="4099" max="4352" width="11.42578125" style="71"/>
    <col min="4353" max="4353" width="5.5703125" style="71" customWidth="1"/>
    <col min="4354" max="4354" width="49.7109375" style="71" customWidth="1"/>
    <col min="4355" max="4608" width="11.42578125" style="71"/>
    <col min="4609" max="4609" width="5.5703125" style="71" customWidth="1"/>
    <col min="4610" max="4610" width="49.7109375" style="71" customWidth="1"/>
    <col min="4611" max="4864" width="11.42578125" style="71"/>
    <col min="4865" max="4865" width="5.5703125" style="71" customWidth="1"/>
    <col min="4866" max="4866" width="49.7109375" style="71" customWidth="1"/>
    <col min="4867" max="5120" width="11.42578125" style="71"/>
    <col min="5121" max="5121" width="5.5703125" style="71" customWidth="1"/>
    <col min="5122" max="5122" width="49.7109375" style="71" customWidth="1"/>
    <col min="5123" max="5376" width="11.42578125" style="71"/>
    <col min="5377" max="5377" width="5.5703125" style="71" customWidth="1"/>
    <col min="5378" max="5378" width="49.7109375" style="71" customWidth="1"/>
    <col min="5379" max="5632" width="11.42578125" style="71"/>
    <col min="5633" max="5633" width="5.5703125" style="71" customWidth="1"/>
    <col min="5634" max="5634" width="49.7109375" style="71" customWidth="1"/>
    <col min="5635" max="5888" width="11.42578125" style="71"/>
    <col min="5889" max="5889" width="5.5703125" style="71" customWidth="1"/>
    <col min="5890" max="5890" width="49.7109375" style="71" customWidth="1"/>
    <col min="5891" max="6144" width="11.42578125" style="71"/>
    <col min="6145" max="6145" width="5.5703125" style="71" customWidth="1"/>
    <col min="6146" max="6146" width="49.7109375" style="71" customWidth="1"/>
    <col min="6147" max="6400" width="11.42578125" style="71"/>
    <col min="6401" max="6401" width="5.5703125" style="71" customWidth="1"/>
    <col min="6402" max="6402" width="49.7109375" style="71" customWidth="1"/>
    <col min="6403" max="6656" width="11.42578125" style="71"/>
    <col min="6657" max="6657" width="5.5703125" style="71" customWidth="1"/>
    <col min="6658" max="6658" width="49.7109375" style="71" customWidth="1"/>
    <col min="6659" max="6912" width="11.42578125" style="71"/>
    <col min="6913" max="6913" width="5.5703125" style="71" customWidth="1"/>
    <col min="6914" max="6914" width="49.7109375" style="71" customWidth="1"/>
    <col min="6915" max="7168" width="11.42578125" style="71"/>
    <col min="7169" max="7169" width="5.5703125" style="71" customWidth="1"/>
    <col min="7170" max="7170" width="49.7109375" style="71" customWidth="1"/>
    <col min="7171" max="7424" width="11.42578125" style="71"/>
    <col min="7425" max="7425" width="5.5703125" style="71" customWidth="1"/>
    <col min="7426" max="7426" width="49.7109375" style="71" customWidth="1"/>
    <col min="7427" max="7680" width="11.42578125" style="71"/>
    <col min="7681" max="7681" width="5.5703125" style="71" customWidth="1"/>
    <col min="7682" max="7682" width="49.7109375" style="71" customWidth="1"/>
    <col min="7683" max="7936" width="11.42578125" style="71"/>
    <col min="7937" max="7937" width="5.5703125" style="71" customWidth="1"/>
    <col min="7938" max="7938" width="49.7109375" style="71" customWidth="1"/>
    <col min="7939" max="8192" width="11.42578125" style="71"/>
    <col min="8193" max="8193" width="5.5703125" style="71" customWidth="1"/>
    <col min="8194" max="8194" width="49.7109375" style="71" customWidth="1"/>
    <col min="8195" max="8448" width="11.42578125" style="71"/>
    <col min="8449" max="8449" width="5.5703125" style="71" customWidth="1"/>
    <col min="8450" max="8450" width="49.7109375" style="71" customWidth="1"/>
    <col min="8451" max="8704" width="11.42578125" style="71"/>
    <col min="8705" max="8705" width="5.5703125" style="71" customWidth="1"/>
    <col min="8706" max="8706" width="49.7109375" style="71" customWidth="1"/>
    <col min="8707" max="8960" width="11.42578125" style="71"/>
    <col min="8961" max="8961" width="5.5703125" style="71" customWidth="1"/>
    <col min="8962" max="8962" width="49.7109375" style="71" customWidth="1"/>
    <col min="8963" max="9216" width="11.42578125" style="71"/>
    <col min="9217" max="9217" width="5.5703125" style="71" customWidth="1"/>
    <col min="9218" max="9218" width="49.7109375" style="71" customWidth="1"/>
    <col min="9219" max="9472" width="11.42578125" style="71"/>
    <col min="9473" max="9473" width="5.5703125" style="71" customWidth="1"/>
    <col min="9474" max="9474" width="49.7109375" style="71" customWidth="1"/>
    <col min="9475" max="9728" width="11.42578125" style="71"/>
    <col min="9729" max="9729" width="5.5703125" style="71" customWidth="1"/>
    <col min="9730" max="9730" width="49.7109375" style="71" customWidth="1"/>
    <col min="9731" max="9984" width="11.42578125" style="71"/>
    <col min="9985" max="9985" width="5.5703125" style="71" customWidth="1"/>
    <col min="9986" max="9986" width="49.7109375" style="71" customWidth="1"/>
    <col min="9987" max="10240" width="11.42578125" style="71"/>
    <col min="10241" max="10241" width="5.5703125" style="71" customWidth="1"/>
    <col min="10242" max="10242" width="49.7109375" style="71" customWidth="1"/>
    <col min="10243" max="10496" width="11.42578125" style="71"/>
    <col min="10497" max="10497" width="5.5703125" style="71" customWidth="1"/>
    <col min="10498" max="10498" width="49.7109375" style="71" customWidth="1"/>
    <col min="10499" max="10752" width="11.42578125" style="71"/>
    <col min="10753" max="10753" width="5.5703125" style="71" customWidth="1"/>
    <col min="10754" max="10754" width="49.7109375" style="71" customWidth="1"/>
    <col min="10755" max="11008" width="11.42578125" style="71"/>
    <col min="11009" max="11009" width="5.5703125" style="71" customWidth="1"/>
    <col min="11010" max="11010" width="49.7109375" style="71" customWidth="1"/>
    <col min="11011" max="11264" width="11.42578125" style="71"/>
    <col min="11265" max="11265" width="5.5703125" style="71" customWidth="1"/>
    <col min="11266" max="11266" width="49.7109375" style="71" customWidth="1"/>
    <col min="11267" max="11520" width="11.42578125" style="71"/>
    <col min="11521" max="11521" width="5.5703125" style="71" customWidth="1"/>
    <col min="11522" max="11522" width="49.7109375" style="71" customWidth="1"/>
    <col min="11523" max="11776" width="11.42578125" style="71"/>
    <col min="11777" max="11777" width="5.5703125" style="71" customWidth="1"/>
    <col min="11778" max="11778" width="49.7109375" style="71" customWidth="1"/>
    <col min="11779" max="12032" width="11.42578125" style="71"/>
    <col min="12033" max="12033" width="5.5703125" style="71" customWidth="1"/>
    <col min="12034" max="12034" width="49.7109375" style="71" customWidth="1"/>
    <col min="12035" max="12288" width="11.42578125" style="71"/>
    <col min="12289" max="12289" width="5.5703125" style="71" customWidth="1"/>
    <col min="12290" max="12290" width="49.7109375" style="71" customWidth="1"/>
    <col min="12291" max="12544" width="11.42578125" style="71"/>
    <col min="12545" max="12545" width="5.5703125" style="71" customWidth="1"/>
    <col min="12546" max="12546" width="49.7109375" style="71" customWidth="1"/>
    <col min="12547" max="12800" width="11.42578125" style="71"/>
    <col min="12801" max="12801" width="5.5703125" style="71" customWidth="1"/>
    <col min="12802" max="12802" width="49.7109375" style="71" customWidth="1"/>
    <col min="12803" max="13056" width="11.42578125" style="71"/>
    <col min="13057" max="13057" width="5.5703125" style="71" customWidth="1"/>
    <col min="13058" max="13058" width="49.7109375" style="71" customWidth="1"/>
    <col min="13059" max="13312" width="11.42578125" style="71"/>
    <col min="13313" max="13313" width="5.5703125" style="71" customWidth="1"/>
    <col min="13314" max="13314" width="49.7109375" style="71" customWidth="1"/>
    <col min="13315" max="13568" width="11.42578125" style="71"/>
    <col min="13569" max="13569" width="5.5703125" style="71" customWidth="1"/>
    <col min="13570" max="13570" width="49.7109375" style="71" customWidth="1"/>
    <col min="13571" max="13824" width="11.42578125" style="71"/>
    <col min="13825" max="13825" width="5.5703125" style="71" customWidth="1"/>
    <col min="13826" max="13826" width="49.7109375" style="71" customWidth="1"/>
    <col min="13827" max="14080" width="11.42578125" style="71"/>
    <col min="14081" max="14081" width="5.5703125" style="71" customWidth="1"/>
    <col min="14082" max="14082" width="49.7109375" style="71" customWidth="1"/>
    <col min="14083" max="14336" width="11.42578125" style="71"/>
    <col min="14337" max="14337" width="5.5703125" style="71" customWidth="1"/>
    <col min="14338" max="14338" width="49.7109375" style="71" customWidth="1"/>
    <col min="14339" max="14592" width="11.42578125" style="71"/>
    <col min="14593" max="14593" width="5.5703125" style="71" customWidth="1"/>
    <col min="14594" max="14594" width="49.7109375" style="71" customWidth="1"/>
    <col min="14595" max="14848" width="11.42578125" style="71"/>
    <col min="14849" max="14849" width="5.5703125" style="71" customWidth="1"/>
    <col min="14850" max="14850" width="49.7109375" style="71" customWidth="1"/>
    <col min="14851" max="15104" width="11.42578125" style="71"/>
    <col min="15105" max="15105" width="5.5703125" style="71" customWidth="1"/>
    <col min="15106" max="15106" width="49.7109375" style="71" customWidth="1"/>
    <col min="15107" max="15360" width="11.42578125" style="71"/>
    <col min="15361" max="15361" width="5.5703125" style="71" customWidth="1"/>
    <col min="15362" max="15362" width="49.7109375" style="71" customWidth="1"/>
    <col min="15363" max="15616" width="11.42578125" style="71"/>
    <col min="15617" max="15617" width="5.5703125" style="71" customWidth="1"/>
    <col min="15618" max="15618" width="49.7109375" style="71" customWidth="1"/>
    <col min="15619" max="15872" width="11.42578125" style="71"/>
    <col min="15873" max="15873" width="5.5703125" style="71" customWidth="1"/>
    <col min="15874" max="15874" width="49.7109375" style="71" customWidth="1"/>
    <col min="15875" max="16128" width="11.42578125" style="71"/>
    <col min="16129" max="16129" width="5.5703125" style="71" customWidth="1"/>
    <col min="16130" max="16130" width="49.7109375" style="71" customWidth="1"/>
    <col min="16131" max="16384" width="11.42578125" style="71"/>
  </cols>
  <sheetData>
    <row r="2" spans="1:8" ht="15.75" customHeight="1">
      <c r="A2" s="291" t="s">
        <v>476</v>
      </c>
      <c r="B2" s="292"/>
      <c r="C2" s="292"/>
      <c r="D2" s="292"/>
      <c r="E2" s="293"/>
    </row>
    <row r="3" spans="1:8" ht="15.75" customHeight="1">
      <c r="A3" s="300" t="s">
        <v>474</v>
      </c>
      <c r="B3" s="301"/>
      <c r="C3" s="301"/>
      <c r="D3" s="301"/>
      <c r="E3" s="302"/>
    </row>
    <row r="4" spans="1:8" ht="15.75" customHeight="1">
      <c r="A4" s="258" t="s">
        <v>402</v>
      </c>
      <c r="B4" s="294"/>
      <c r="C4" s="294"/>
      <c r="D4" s="294"/>
      <c r="E4" s="259"/>
    </row>
    <row r="5" spans="1:8" ht="15.75" customHeight="1">
      <c r="A5" s="260" t="s">
        <v>500</v>
      </c>
      <c r="B5" s="295"/>
      <c r="C5" s="295"/>
      <c r="D5" s="295"/>
      <c r="E5" s="261"/>
    </row>
    <row r="6" spans="1:8" ht="11.45" customHeight="1">
      <c r="A6" s="72"/>
      <c r="B6" s="72"/>
      <c r="C6" s="72"/>
      <c r="D6" s="72"/>
      <c r="E6" s="72"/>
    </row>
    <row r="7" spans="1:8" ht="15.75" customHeight="1">
      <c r="A7" s="296" t="s">
        <v>2</v>
      </c>
      <c r="B7" s="297"/>
      <c r="C7" s="73" t="s">
        <v>403</v>
      </c>
      <c r="D7" s="73" t="s">
        <v>8</v>
      </c>
      <c r="E7" s="73" t="s">
        <v>404</v>
      </c>
    </row>
    <row r="8" spans="1:8" ht="11.45" customHeight="1" thickBot="1">
      <c r="A8" s="74"/>
      <c r="B8" s="75"/>
      <c r="C8" s="76"/>
      <c r="D8" s="76"/>
      <c r="E8" s="76"/>
    </row>
    <row r="9" spans="1:8" ht="13.5" customHeight="1" thickBot="1">
      <c r="A9" s="298" t="s">
        <v>405</v>
      </c>
      <c r="B9" s="299"/>
      <c r="C9" s="78">
        <f>C10+C11</f>
        <v>43130436529</v>
      </c>
      <c r="D9" s="78">
        <f>D10+D11</f>
        <v>46924575205</v>
      </c>
      <c r="E9" s="78">
        <f>E10+E11</f>
        <v>46924575205</v>
      </c>
    </row>
    <row r="10" spans="1:8" ht="13.5" customHeight="1">
      <c r="A10" s="117"/>
      <c r="B10" s="118" t="s">
        <v>406</v>
      </c>
      <c r="C10" s="79">
        <f>43130436529</f>
        <v>43130436529</v>
      </c>
      <c r="D10" s="79">
        <v>46924575205</v>
      </c>
      <c r="E10" s="79">
        <v>46924575205</v>
      </c>
      <c r="G10" s="140"/>
      <c r="H10" s="140"/>
    </row>
    <row r="11" spans="1:8" ht="13.5" customHeight="1">
      <c r="A11" s="119"/>
      <c r="B11" s="120" t="s">
        <v>407</v>
      </c>
      <c r="C11" s="80"/>
      <c r="D11" s="80"/>
      <c r="E11" s="80"/>
    </row>
    <row r="12" spans="1:8" ht="13.5" customHeight="1" thickBot="1">
      <c r="A12" s="121"/>
      <c r="B12" s="122"/>
      <c r="C12" s="81"/>
      <c r="D12" s="81"/>
      <c r="E12" s="81"/>
    </row>
    <row r="13" spans="1:8" ht="13.5" customHeight="1" thickBot="1">
      <c r="A13" s="287" t="s">
        <v>408</v>
      </c>
      <c r="B13" s="288"/>
      <c r="C13" s="82">
        <f>C14+C15</f>
        <v>43005229385</v>
      </c>
      <c r="D13" s="82">
        <f>D14+D15</f>
        <v>47551660559</v>
      </c>
      <c r="E13" s="82">
        <f>E14+E15</f>
        <v>47303831278</v>
      </c>
    </row>
    <row r="14" spans="1:8" ht="13.5" customHeight="1">
      <c r="A14" s="117"/>
      <c r="B14" s="118" t="s">
        <v>409</v>
      </c>
      <c r="C14" s="79">
        <f>43130436529-125207144</f>
        <v>43005229385</v>
      </c>
      <c r="D14" s="79">
        <f>47721223038-169562479</f>
        <v>47551660559</v>
      </c>
      <c r="E14" s="79">
        <f>47473393757-169562479</f>
        <v>47303831278</v>
      </c>
      <c r="G14" s="140"/>
    </row>
    <row r="15" spans="1:8" ht="13.5" customHeight="1">
      <c r="A15" s="119"/>
      <c r="B15" s="120" t="s">
        <v>410</v>
      </c>
      <c r="C15" s="80"/>
      <c r="D15" s="80"/>
      <c r="E15" s="80"/>
    </row>
    <row r="16" spans="1:8" ht="13.5" customHeight="1" thickBot="1">
      <c r="A16" s="123"/>
      <c r="B16" s="124"/>
      <c r="C16" s="83"/>
      <c r="D16" s="83"/>
      <c r="E16" s="83"/>
    </row>
    <row r="17" spans="1:5" ht="13.5" customHeight="1" thickBot="1">
      <c r="A17" s="287" t="s">
        <v>411</v>
      </c>
      <c r="B17" s="288"/>
      <c r="C17" s="84">
        <f>C9-C13</f>
        <v>125207144</v>
      </c>
      <c r="D17" s="84">
        <f>D9-D13</f>
        <v>-627085354</v>
      </c>
      <c r="E17" s="84">
        <f>E9-E13</f>
        <v>-379256073</v>
      </c>
    </row>
    <row r="18" spans="1:5" ht="10.9" customHeight="1">
      <c r="A18" s="125"/>
      <c r="B18" s="125"/>
      <c r="C18" s="85"/>
      <c r="D18" s="85"/>
      <c r="E18" s="85"/>
    </row>
    <row r="19" spans="1:5" ht="13.5" customHeight="1">
      <c r="A19" s="289" t="s">
        <v>2</v>
      </c>
      <c r="B19" s="290"/>
      <c r="C19" s="86" t="s">
        <v>403</v>
      </c>
      <c r="D19" s="86" t="s">
        <v>8</v>
      </c>
      <c r="E19" s="86" t="s">
        <v>404</v>
      </c>
    </row>
    <row r="20" spans="1:5" ht="13.5" customHeight="1" thickBot="1">
      <c r="A20" s="121"/>
      <c r="B20" s="122"/>
      <c r="C20" s="81"/>
      <c r="D20" s="81"/>
      <c r="E20" s="81"/>
    </row>
    <row r="21" spans="1:5" ht="13.5" customHeight="1" thickBot="1">
      <c r="A21" s="287" t="s">
        <v>412</v>
      </c>
      <c r="B21" s="288"/>
      <c r="C21" s="84">
        <f>C17</f>
        <v>125207144</v>
      </c>
      <c r="D21" s="84">
        <f>D17</f>
        <v>-627085354</v>
      </c>
      <c r="E21" s="84">
        <f>E17</f>
        <v>-379256073</v>
      </c>
    </row>
    <row r="22" spans="1:5" ht="13.5" customHeight="1" thickBot="1">
      <c r="A22" s="126"/>
      <c r="B22" s="127"/>
      <c r="C22" s="87"/>
      <c r="D22" s="87"/>
      <c r="E22" s="87"/>
    </row>
    <row r="23" spans="1:5" ht="13.5" customHeight="1" thickBot="1">
      <c r="A23" s="287" t="s">
        <v>413</v>
      </c>
      <c r="B23" s="288"/>
      <c r="C23" s="88">
        <v>286996049</v>
      </c>
      <c r="D23" s="88">
        <v>258996626</v>
      </c>
      <c r="E23" s="88">
        <v>257809547</v>
      </c>
    </row>
    <row r="24" spans="1:5" ht="13.5" customHeight="1" thickBot="1">
      <c r="A24" s="128"/>
      <c r="B24" s="129"/>
      <c r="C24" s="87"/>
      <c r="D24" s="87"/>
      <c r="E24" s="87"/>
    </row>
    <row r="25" spans="1:5" ht="13.5" customHeight="1" thickBot="1">
      <c r="A25" s="287" t="s">
        <v>414</v>
      </c>
      <c r="B25" s="288"/>
      <c r="C25" s="82">
        <f>C21-C23</f>
        <v>-161788905</v>
      </c>
      <c r="D25" s="82">
        <f>D21-D23</f>
        <v>-886081980</v>
      </c>
      <c r="E25" s="82">
        <f>E21-E23</f>
        <v>-637065620</v>
      </c>
    </row>
    <row r="26" spans="1:5" ht="12" customHeight="1">
      <c r="A26" s="125"/>
      <c r="B26" s="125"/>
      <c r="C26" s="85"/>
      <c r="D26" s="85"/>
      <c r="E26" s="85"/>
    </row>
    <row r="27" spans="1:5" ht="13.5" customHeight="1">
      <c r="A27" s="289" t="s">
        <v>2</v>
      </c>
      <c r="B27" s="290"/>
      <c r="C27" s="86" t="s">
        <v>403</v>
      </c>
      <c r="D27" s="86" t="s">
        <v>8</v>
      </c>
      <c r="E27" s="86" t="s">
        <v>404</v>
      </c>
    </row>
    <row r="28" spans="1:5" ht="11.45" customHeight="1" thickBot="1">
      <c r="A28" s="121"/>
      <c r="B28" s="122"/>
      <c r="C28" s="49"/>
      <c r="D28" s="49"/>
      <c r="E28" s="49"/>
    </row>
    <row r="29" spans="1:5" ht="13.5" customHeight="1" thickBot="1">
      <c r="A29" s="287" t="s">
        <v>415</v>
      </c>
      <c r="B29" s="288"/>
      <c r="C29" s="88">
        <v>0</v>
      </c>
      <c r="D29" s="88">
        <v>0</v>
      </c>
      <c r="E29" s="89">
        <v>0</v>
      </c>
    </row>
    <row r="30" spans="1:5" ht="11.45" customHeight="1" thickBot="1">
      <c r="A30" s="126"/>
      <c r="B30" s="127"/>
      <c r="C30" s="90"/>
      <c r="D30" s="90"/>
      <c r="E30" s="90"/>
    </row>
    <row r="31" spans="1:5" ht="13.5" customHeight="1" thickBot="1">
      <c r="A31" s="287" t="s">
        <v>416</v>
      </c>
      <c r="B31" s="288"/>
      <c r="C31" s="88">
        <v>125207144</v>
      </c>
      <c r="D31" s="88">
        <v>169562479</v>
      </c>
      <c r="E31" s="88">
        <v>169562479</v>
      </c>
    </row>
    <row r="32" spans="1:5" ht="10.9" customHeight="1" thickBot="1">
      <c r="A32" s="128"/>
      <c r="B32" s="129"/>
      <c r="C32" s="87"/>
      <c r="D32" s="87"/>
      <c r="E32" s="87"/>
    </row>
    <row r="33" spans="1:5" ht="13.5" customHeight="1" thickBot="1">
      <c r="A33" s="287" t="s">
        <v>417</v>
      </c>
      <c r="B33" s="288"/>
      <c r="C33" s="82">
        <f>C29-C31</f>
        <v>-125207144</v>
      </c>
      <c r="D33" s="82">
        <f>D29-D31</f>
        <v>-169562479</v>
      </c>
      <c r="E33" s="82">
        <f>E29-E31</f>
        <v>-169562479</v>
      </c>
    </row>
    <row r="35" spans="1:5" s="77" customFormat="1" ht="31.15" customHeight="1">
      <c r="A35" s="286" t="s">
        <v>418</v>
      </c>
      <c r="B35" s="286"/>
      <c r="C35" s="286"/>
      <c r="D35" s="286"/>
      <c r="E35" s="286"/>
    </row>
    <row r="36" spans="1:5" s="77" customFormat="1" ht="35.450000000000003" customHeight="1">
      <c r="A36" s="286" t="s">
        <v>419</v>
      </c>
      <c r="B36" s="286"/>
      <c r="C36" s="286"/>
      <c r="D36" s="286"/>
      <c r="E36" s="286"/>
    </row>
    <row r="37" spans="1:5" s="77" customFormat="1" ht="18.75" customHeight="1">
      <c r="A37" s="286" t="s">
        <v>420</v>
      </c>
      <c r="B37" s="286"/>
      <c r="C37" s="286"/>
      <c r="D37" s="286"/>
      <c r="E37" s="286"/>
    </row>
  </sheetData>
  <mergeCells count="19">
    <mergeCell ref="A13:B13"/>
    <mergeCell ref="A2:E2"/>
    <mergeCell ref="A4:E4"/>
    <mergeCell ref="A5:E5"/>
    <mergeCell ref="A7:B7"/>
    <mergeCell ref="A9:B9"/>
    <mergeCell ref="A3:E3"/>
    <mergeCell ref="A37:E37"/>
    <mergeCell ref="A17:B17"/>
    <mergeCell ref="A19:B19"/>
    <mergeCell ref="A21:B21"/>
    <mergeCell ref="A23:B23"/>
    <mergeCell ref="A25:B25"/>
    <mergeCell ref="A27:B27"/>
    <mergeCell ref="A29:B29"/>
    <mergeCell ref="A31:B31"/>
    <mergeCell ref="A33:B33"/>
    <mergeCell ref="A35:E35"/>
    <mergeCell ref="A36:E36"/>
  </mergeCells>
  <printOptions horizontalCentered="1"/>
  <pageMargins left="0.39370078740157483" right="0.39370078740157483" top="0.59055118110236227" bottom="0.39370078740157483" header="0.31496062992125984" footer="0.31496062992125984"/>
  <pageSetup firstPageNumber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Analitico Ingr</vt:lpstr>
      <vt:lpstr>C.Admva mas detalle</vt:lpstr>
      <vt:lpstr>Clas Eco mas detalle</vt:lpstr>
      <vt:lpstr>Clas ObjGto mas detalle</vt:lpstr>
      <vt:lpstr>Clas Func mas detalle</vt:lpstr>
      <vt:lpstr>Endeudamiento Neto</vt:lpstr>
      <vt:lpstr>Int Deuda</vt:lpstr>
      <vt:lpstr>Ind Postura Fiscal</vt:lpstr>
      <vt:lpstr>'Analitico Ingr'!Área_de_impresión</vt:lpstr>
      <vt:lpstr>'C.Admva mas detalle'!Títulos_a_imprimir</vt:lpstr>
      <vt:lpstr>'Clas Func mas detalle'!Títulos_a_imprimir</vt:lpstr>
      <vt:lpstr>'Clas ObjGto mas detalle'!Títulos_a_imprimir</vt:lpstr>
    </vt:vector>
  </TitlesOfParts>
  <Company>http://www.centor.mx.gd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Windows User</cp:lastModifiedBy>
  <cp:lastPrinted>2016-03-14T18:15:32Z</cp:lastPrinted>
  <dcterms:created xsi:type="dcterms:W3CDTF">2015-03-24T19:01:19Z</dcterms:created>
  <dcterms:modified xsi:type="dcterms:W3CDTF">2016-03-31T23:48:08Z</dcterms:modified>
</cp:coreProperties>
</file>